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<sst xmlns="http://schemas.openxmlformats.org/spreadsheetml/2006/main" count="389" uniqueCount="232">
  <si>
    <t xml:space="preserve">                                                      Общество с ограниченной ответственностью</t>
  </si>
  <si>
    <t xml:space="preserve">                                   «ОМТЕ»</t>
  </si>
  <si>
    <t>ПРАЙС ЛИСТ НА СТЕНОВУЮ ОПАЛУБКУ</t>
  </si>
  <si>
    <t>ЩИТЫ СТЕНОВЫЕ ЛИНЕЙНЫЕ</t>
  </si>
  <si>
    <t>ЦЕНА ЗА ШТУКУ С НДС</t>
  </si>
  <si>
    <t>ЩИТЫ СТЕНОВЫЕ ТОРЦОВЫЕ</t>
  </si>
  <si>
    <t>ЩИТЫ СТЕНОВЫЕ УГЛОВЫЕ</t>
  </si>
  <si>
    <t>УГЛЫ ВНУТРЕННИЕ</t>
  </si>
  <si>
    <t>ЩС1200х3000</t>
  </si>
  <si>
    <t>УГОЛ ВН 200Х200Х3000</t>
  </si>
  <si>
    <t>ЩС1200х3000 С</t>
  </si>
  <si>
    <t>УГОЛ ВН 200Х200Х600</t>
  </si>
  <si>
    <t>ЩС1200х600</t>
  </si>
  <si>
    <t>УГОЛ ВН 200Х175Х3000</t>
  </si>
  <si>
    <t>ЩС1200х600 С</t>
  </si>
  <si>
    <t>УГОЛ ВН 200Х175Х600</t>
  </si>
  <si>
    <t>ЩС1000х3000</t>
  </si>
  <si>
    <t>ЩС1000х3000ТРС</t>
  </si>
  <si>
    <t>ЩС1000х3000  УГ</t>
  </si>
  <si>
    <t>УГОЛ ВН 200Х150Х3000</t>
  </si>
  <si>
    <t>ЩС1000х3000 С</t>
  </si>
  <si>
    <t>ЩС1000х600ТРС</t>
  </si>
  <si>
    <t>ЩС1000х600 УГ</t>
  </si>
  <si>
    <t>УГОЛ ВН 200Х150Х600</t>
  </si>
  <si>
    <t>ЩС1000х600</t>
  </si>
  <si>
    <t>УГОЛ ВН 180Х175Х3000</t>
  </si>
  <si>
    <t>ЩС1000х600 С</t>
  </si>
  <si>
    <t>УГОЛ ВН 180Х175Х600</t>
  </si>
  <si>
    <t>ЩС900х3000</t>
  </si>
  <si>
    <t>ЩС900х3000ТРС</t>
  </si>
  <si>
    <t>ЩС900х3000 УГ</t>
  </si>
  <si>
    <t>УГОЛ ВН 135 250Х250Х3000 С</t>
  </si>
  <si>
    <t>ЩС900х3000 С</t>
  </si>
  <si>
    <t>ЩС900х600ТРС</t>
  </si>
  <si>
    <t>ЩС900х600 УГ</t>
  </si>
  <si>
    <t>УГОЛ ВН 135 250Х250Х600 С</t>
  </si>
  <si>
    <t>ЩС900х600</t>
  </si>
  <si>
    <t>УГОЛ ВН 135 450Х450Х3000</t>
  </si>
  <si>
    <t>ЩС900х600 С</t>
  </si>
  <si>
    <t>УГОЛ ВН 135 450Х450Х600</t>
  </si>
  <si>
    <t>ЩС800х3000</t>
  </si>
  <si>
    <t>ЩС800х3000ТРС</t>
  </si>
  <si>
    <t>ЩС800х3000 УГ</t>
  </si>
  <si>
    <t>ЩС800х600</t>
  </si>
  <si>
    <t>ЩС800х600ТРС</t>
  </si>
  <si>
    <t>ЩС800х600 УГ</t>
  </si>
  <si>
    <t>КРЕПЕЖ СТЕНОВОЙ</t>
  </si>
  <si>
    <t>ЩС800х3000С</t>
  </si>
  <si>
    <t>ЩС800х600 С</t>
  </si>
  <si>
    <t>ПОДКОС</t>
  </si>
  <si>
    <t xml:space="preserve">ЩС750х3000 </t>
  </si>
  <si>
    <t>РИГЕЛИ (3м)</t>
  </si>
  <si>
    <t>ЩС750х600</t>
  </si>
  <si>
    <t>БОЛТ СТЯЖНОЙ</t>
  </si>
  <si>
    <t>ЩС750х3000 С</t>
  </si>
  <si>
    <t>ГАЙКА СТЯЖНАЯ</t>
  </si>
  <si>
    <t>ЩС750х600 С</t>
  </si>
  <si>
    <t>ЗАМОК</t>
  </si>
  <si>
    <t xml:space="preserve">ЩС700х3000 </t>
  </si>
  <si>
    <t>ЩС700х3000ТРС</t>
  </si>
  <si>
    <t>ЩС700х3000 УГ</t>
  </si>
  <si>
    <t>БОЛТ ГАЙКА М16*30</t>
  </si>
  <si>
    <t>ЩС700х600</t>
  </si>
  <si>
    <t>ЩС700х600ТРС</t>
  </si>
  <si>
    <t>ЩС700х600 УГ</t>
  </si>
  <si>
    <t>ЭЛЕМЕНТ РАСПАЛУБКИ 200Х3000</t>
  </si>
  <si>
    <t>ЩС700х3000 С</t>
  </si>
  <si>
    <t>ЭЛЕМЕНТ РАСПАЛУБКИ 200Х600</t>
  </si>
  <si>
    <t>ЩС700х600 С</t>
  </si>
  <si>
    <t xml:space="preserve">ЩС650х3000 </t>
  </si>
  <si>
    <t>ЩС650х3000ТРС</t>
  </si>
  <si>
    <t>ЩС650х3000 УГ</t>
  </si>
  <si>
    <t xml:space="preserve">ЩС650х600 </t>
  </si>
  <si>
    <t>ЩС650х600ТРС</t>
  </si>
  <si>
    <t>ЩС650х600 УГ</t>
  </si>
  <si>
    <t>ЩС650х3000 С</t>
  </si>
  <si>
    <t>ЩС650х600 С</t>
  </si>
  <si>
    <t xml:space="preserve">ЩС625х3000 </t>
  </si>
  <si>
    <t>ЩС625х3000ТРС</t>
  </si>
  <si>
    <t>ЩС625х3000 УГ</t>
  </si>
  <si>
    <t xml:space="preserve">ЩС625х600 </t>
  </si>
  <si>
    <t>ЩС625х600ТРС</t>
  </si>
  <si>
    <t>ЩС625х600 УГ</t>
  </si>
  <si>
    <t>ЩС625х3000 С</t>
  </si>
  <si>
    <t>ЩС625х600 С</t>
  </si>
  <si>
    <t xml:space="preserve">ЩС600х3000 </t>
  </si>
  <si>
    <t>ЩС600х3000ТРС</t>
  </si>
  <si>
    <t>ЩС600х3000 УГ</t>
  </si>
  <si>
    <t xml:space="preserve">ЩС600х600 </t>
  </si>
  <si>
    <t>ЩС600х600ТРС</t>
  </si>
  <si>
    <t>ЩС600х600 УГ</t>
  </si>
  <si>
    <t>ЩС600х3000 С</t>
  </si>
  <si>
    <t>ЩС600х600 С</t>
  </si>
  <si>
    <t>ЩС550х3000</t>
  </si>
  <si>
    <t>ЩС550х600</t>
  </si>
  <si>
    <t>ЩС550х3000 С</t>
  </si>
  <si>
    <t>ЩС550х600 С</t>
  </si>
  <si>
    <t>ЩС500х3000</t>
  </si>
  <si>
    <t>ЩС500х3000ТРС</t>
  </si>
  <si>
    <t>ЩС500х3000 УГ</t>
  </si>
  <si>
    <t>ЩС500х600</t>
  </si>
  <si>
    <t>ЩС500х600ТРС</t>
  </si>
  <si>
    <t>ЩС500х600 УГ</t>
  </si>
  <si>
    <t>ЩС500х3000 С</t>
  </si>
  <si>
    <t>ЩС500х600 С</t>
  </si>
  <si>
    <t>ЩС450х3000</t>
  </si>
  <si>
    <t>ЩС450х3000ТРС</t>
  </si>
  <si>
    <t>ЩС450х3000 УГ</t>
  </si>
  <si>
    <t>ЩС450х600</t>
  </si>
  <si>
    <t>ЩС450х600ТРС</t>
  </si>
  <si>
    <t>ЩС450х600 УГ</t>
  </si>
  <si>
    <t>ЩС450х3000 С</t>
  </si>
  <si>
    <t>ЩС450х600 С</t>
  </si>
  <si>
    <t>ЩС400х3000</t>
  </si>
  <si>
    <t>ЩС400х3000ТРС</t>
  </si>
  <si>
    <t>ЩС400х3000 УГ</t>
  </si>
  <si>
    <t>ЩС400х600</t>
  </si>
  <si>
    <t>ЩС400х600ТРС</t>
  </si>
  <si>
    <t>ЩС400х600 УГ</t>
  </si>
  <si>
    <t>ЩС400х3000 С</t>
  </si>
  <si>
    <t>ЩС400х600 С</t>
  </si>
  <si>
    <t>ЩС350х3000</t>
  </si>
  <si>
    <t>ЩС350х600</t>
  </si>
  <si>
    <t>ЩС350х3000 С</t>
  </si>
  <si>
    <t>ЩС350х600 С</t>
  </si>
  <si>
    <t>ЩС300х3000</t>
  </si>
  <si>
    <t>ЩС300х3000ТРС</t>
  </si>
  <si>
    <t>ЩС300х3000 УГ</t>
  </si>
  <si>
    <t>ЩС300х600</t>
  </si>
  <si>
    <t>ЩС300х600ТРС</t>
  </si>
  <si>
    <t>ЩС300х600 УГ</t>
  </si>
  <si>
    <t>ЩС300х3000 С</t>
  </si>
  <si>
    <t>ЩС300х600 С</t>
  </si>
  <si>
    <t>ЩС250х3000</t>
  </si>
  <si>
    <t>ЩС250х3000ТРС</t>
  </si>
  <si>
    <t>ЩС250х3000 УГ</t>
  </si>
  <si>
    <t>ЩС250х600</t>
  </si>
  <si>
    <t>ЩС250х600ТРС</t>
  </si>
  <si>
    <t>ЩС250х600 УГ</t>
  </si>
  <si>
    <t>ЩС250х3000 С</t>
  </si>
  <si>
    <t>ЩС250х600 С</t>
  </si>
  <si>
    <t>ЩС200х3000</t>
  </si>
  <si>
    <t>ЩС200х3000ТРС</t>
  </si>
  <si>
    <t>ЩС200х3000 УГ</t>
  </si>
  <si>
    <t>ЩС200х600</t>
  </si>
  <si>
    <t>ЩС200х600ТРС</t>
  </si>
  <si>
    <t>ЩС200х600 УГ</t>
  </si>
  <si>
    <t>ЩС200х3000 С</t>
  </si>
  <si>
    <t>ЩС200х600 С</t>
  </si>
  <si>
    <t>ОМТЕ</t>
  </si>
  <si>
    <t xml:space="preserve">                                ОПАЛУБКА ДЛЯ КОЛОНН  max. 400x400 мм. цельная </t>
  </si>
  <si>
    <t>Наименование</t>
  </si>
  <si>
    <t>Размер</t>
  </si>
  <si>
    <t>КОЛ-ВО</t>
  </si>
  <si>
    <t>Цена с НДС, руб.</t>
  </si>
  <si>
    <t>стоимость комплекта</t>
  </si>
  <si>
    <t>ЩИТЫ</t>
  </si>
  <si>
    <t>ПОДКОСЫ</t>
  </si>
  <si>
    <t xml:space="preserve">БОЛТ ГАЙКА </t>
  </si>
  <si>
    <t>М16Х35</t>
  </si>
  <si>
    <t>ИТОГО</t>
  </si>
  <si>
    <t xml:space="preserve"> ОПАЛУБКА ДЛЯ КОЛОНН  max. 400x400 мм. СБОРНАЯ </t>
  </si>
  <si>
    <t>ЩС400х1200 УГ</t>
  </si>
  <si>
    <t>ЩС400х600УГ</t>
  </si>
  <si>
    <t>ЛИНЕЙНАЯ ОПАЛУБКА ЦЕЛЬНАЯ</t>
  </si>
  <si>
    <t>ШС1000х3000</t>
  </si>
  <si>
    <t>СТЯЖНОЙ КОМПЛЕКТ (ВИНТ,2-е ГАЙКИ)</t>
  </si>
  <si>
    <t>ЛИНЕЙНАЯ ОПАЛУБКА СБОРНАЯ</t>
  </si>
  <si>
    <t>ШС1000х1200</t>
  </si>
  <si>
    <t>ШС1000х600</t>
  </si>
  <si>
    <t>УГЛОВЫЕ ЭЛЕМЕНТЫ ЦЕЛЬНАЯ</t>
  </si>
  <si>
    <t>УГОЛ НАРУЖНЫЙ 400Х400Х3000</t>
  </si>
  <si>
    <t>ШС400Х400х3000</t>
  </si>
  <si>
    <t>УГЛОВЫЕ ЭЛЕМЕНТЫ СБОРНАЯ</t>
  </si>
  <si>
    <t>УГОЛ НАРУЖНЫЙ 400Х400Х1200</t>
  </si>
  <si>
    <t>ШС400Х400х1200</t>
  </si>
  <si>
    <t>УГОЛ НАРУЖНЫЙ 400Х400Х600</t>
  </si>
  <si>
    <t>ШС400Х400х600</t>
  </si>
  <si>
    <t xml:space="preserve">           ОПАЛУБКА ДЛЯ КОЛОНН  max. 700x00 мм.(на 1 штуку)</t>
  </si>
  <si>
    <t>ЩС700х1000УГ</t>
  </si>
  <si>
    <t>ЛЕСТНИЧНАЯ ШАХТА №1</t>
  </si>
  <si>
    <t>ШС1200х1000</t>
  </si>
  <si>
    <t>ШС900х3000</t>
  </si>
  <si>
    <t>ШС900х1000</t>
  </si>
  <si>
    <t>ШС400х3000</t>
  </si>
  <si>
    <t>ШС400х1000</t>
  </si>
  <si>
    <t>ШС500х3000УГ</t>
  </si>
  <si>
    <t>ШС500х1000УГ</t>
  </si>
  <si>
    <t xml:space="preserve">УГОЛ ВНУТРЕННИЙ </t>
  </si>
  <si>
    <t>200Х200Х3000</t>
  </si>
  <si>
    <t>200Х200Х1000</t>
  </si>
  <si>
    <t>ЛИФТОВАЯ  ШАХТА №1</t>
  </si>
  <si>
    <t>ШС1000х1000</t>
  </si>
  <si>
    <t>ШС800х3000</t>
  </si>
  <si>
    <t>ШС800х1000</t>
  </si>
  <si>
    <t>ШС650х3000</t>
  </si>
  <si>
    <t>ШС650х1000</t>
  </si>
  <si>
    <t>ШС450х3000</t>
  </si>
  <si>
    <t>ШС450х1000</t>
  </si>
  <si>
    <t>ШС450х3000УГ</t>
  </si>
  <si>
    <t>ШС450х1000УГ</t>
  </si>
  <si>
    <t>ШС350х3000</t>
  </si>
  <si>
    <t>ШС350х1000</t>
  </si>
  <si>
    <t>ЛИФТОВАЯ  ШАХТА №2</t>
  </si>
  <si>
    <t>ШС1200х3000</t>
  </si>
  <si>
    <t>ЩС200х1000</t>
  </si>
  <si>
    <t xml:space="preserve"> ШАХТА ДЫМОУДАЛЕНИЯ №1</t>
  </si>
  <si>
    <t>ШС600х3000УГ</t>
  </si>
  <si>
    <t>ШС600х1000УГ</t>
  </si>
  <si>
    <t>ЭЛЕМЕНТ РАСПАЛУБКИ 200Х1000</t>
  </si>
  <si>
    <t xml:space="preserve">  ДИАФРАГМА (ДВЕ СТЕНЫ ПО 7500)</t>
  </si>
  <si>
    <t>УГОЛ СОЕДИНИТЕЛЬНЫЙ</t>
  </si>
  <si>
    <t>150Х200Х3000</t>
  </si>
  <si>
    <t>150Х200Х1000</t>
  </si>
  <si>
    <t xml:space="preserve">  ОПАЛУБКА ПЕРЕКРЫТИЙ 2100 м.кв.</t>
  </si>
  <si>
    <t>ОПОРА 3.8 м</t>
  </si>
  <si>
    <t>3.8 м</t>
  </si>
  <si>
    <t>ОПОРА 2.8 м</t>
  </si>
  <si>
    <t>2.8 м</t>
  </si>
  <si>
    <t xml:space="preserve">унивилка </t>
  </si>
  <si>
    <t>тренога</t>
  </si>
  <si>
    <t>РАСХОДНЫЕ МАТЕРИАЛЫ</t>
  </si>
  <si>
    <t>ОБОЗНАЧЕНИЕ</t>
  </si>
  <si>
    <t>К-ВО</t>
  </si>
  <si>
    <t>ЦЕНА</t>
  </si>
  <si>
    <t>СТ-ТЬ</t>
  </si>
  <si>
    <t>ФИКСАТОР СТОЙКА</t>
  </si>
  <si>
    <t>ФИКСАТОР ЗВЕЗДОЧКА</t>
  </si>
  <si>
    <t>ТРУБКА ПВХ м.пог.</t>
  </si>
  <si>
    <t>КОНУС РАСПОРНЫЙ</t>
  </si>
  <si>
    <t>смазека АДГЕЗИН</t>
  </si>
  <si>
    <t>ИТОГО РАСХОДНЫЕ МАТЕРИАЛЫ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</si>
</sst>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name val="Verdana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justify" vertical="justify"/>
    </xf>
    <xf numFmtId="0" fontId="1" fillId="0" borderId="10" xfId="0" applyFont="1" applyBorder="1" applyAlignment="1">
      <alignment horizontal="justify" vertical="justify"/>
    </xf>
    <xf numFmtId="0" fontId="1" fillId="0" borderId="11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1" fillId="0" borderId="12" xfId="0" applyFont="1" applyBorder="1" applyAlignment="1">
      <alignment horizontal="justify" vertical="justify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 horizontal="justify"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5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9"/>
  <sheetViews>
    <sheetView tabSelected="1" zoomScalePageLayoutView="0" workbookViewId="0" topLeftCell="A4">
      <selection activeCell="B78" sqref="B78:F78"/>
    </sheetView>
  </sheetViews>
  <sheetFormatPr defaultColWidth="9.00390625" defaultRowHeight="12.75"/>
  <cols>
    <col min="1" max="1" width="9.125" style="1" customWidth="1"/>
    <col min="2" max="2" width="24.875" style="1" customWidth="1"/>
    <col min="3" max="3" width="9.125" style="1" customWidth="1"/>
    <col min="4" max="4" width="11.375" style="1" customWidth="1"/>
    <col min="5" max="5" width="9.00390625" style="1" customWidth="1"/>
    <col min="6" max="6" width="12.00390625" style="1" customWidth="1"/>
    <col min="7" max="7" width="8.875" style="1" customWidth="1"/>
    <col min="8" max="8" width="17.125" style="1" customWidth="1"/>
    <col min="9" max="9" width="16.00390625" style="1" customWidth="1"/>
    <col min="10" max="10" width="9.125" style="1" customWidth="1"/>
    <col min="11" max="11" width="22.375" style="1" customWidth="1"/>
    <col min="12" max="13" width="9.125" style="1" customWidth="1"/>
    <col min="14" max="16384" width="9.125" style="3" customWidth="1"/>
  </cols>
  <sheetData>
    <row r="1" spans="5:245" ht="11.25">
      <c r="E1" s="2" t="s">
        <v>0</v>
      </c>
      <c r="I1" s="3"/>
      <c r="J1" s="3"/>
      <c r="K1" s="3"/>
      <c r="Q1" s="4"/>
      <c r="AC1" s="4"/>
      <c r="AO1" s="4"/>
      <c r="BA1" s="4"/>
      <c r="BM1" s="4"/>
      <c r="BY1" s="4"/>
      <c r="CK1" s="4"/>
      <c r="CW1" s="4"/>
      <c r="DI1" s="4"/>
      <c r="DU1" s="4"/>
      <c r="EG1" s="4"/>
      <c r="ES1" s="4"/>
      <c r="FE1" s="4"/>
      <c r="FQ1" s="4"/>
      <c r="GC1" s="4"/>
      <c r="GO1" s="4"/>
      <c r="HA1" s="4"/>
      <c r="HM1" s="4"/>
      <c r="HY1" s="4"/>
      <c r="IK1" s="4"/>
    </row>
    <row r="2" spans="4:256" ht="11.25">
      <c r="D2" s="2" t="s">
        <v>1</v>
      </c>
      <c r="I2" s="3"/>
      <c r="J2" s="3"/>
      <c r="K2" s="3"/>
      <c r="P2" s="4"/>
      <c r="AB2" s="4"/>
      <c r="AN2" s="4"/>
      <c r="AZ2" s="4"/>
      <c r="BL2" s="4"/>
      <c r="BX2" s="4"/>
      <c r="CJ2" s="4"/>
      <c r="CV2" s="4"/>
      <c r="DH2" s="4"/>
      <c r="DT2" s="4"/>
      <c r="EF2" s="4"/>
      <c r="ER2" s="4"/>
      <c r="FD2" s="4"/>
      <c r="FP2" s="4"/>
      <c r="GB2" s="4"/>
      <c r="GN2" s="4"/>
      <c r="GZ2" s="4"/>
      <c r="HL2" s="4"/>
      <c r="HX2" s="4"/>
      <c r="IJ2" s="4"/>
      <c r="IV2" s="4"/>
    </row>
    <row r="3" spans="4:248" ht="11.25">
      <c r="D3" s="3"/>
      <c r="E3" s="5" t="s">
        <v>2</v>
      </c>
      <c r="G3" s="5"/>
      <c r="H3" s="5"/>
      <c r="I3" s="3"/>
      <c r="J3" s="3"/>
      <c r="K3" s="3"/>
      <c r="Q3" s="6"/>
      <c r="S3" s="6"/>
      <c r="T3" s="6"/>
      <c r="AC3" s="6"/>
      <c r="AE3" s="6"/>
      <c r="AF3" s="6"/>
      <c r="AO3" s="6"/>
      <c r="AQ3" s="6"/>
      <c r="AR3" s="6"/>
      <c r="BA3" s="6"/>
      <c r="BC3" s="6"/>
      <c r="BD3" s="6"/>
      <c r="BM3" s="6"/>
      <c r="BO3" s="6"/>
      <c r="BP3" s="6"/>
      <c r="BY3" s="6"/>
      <c r="CA3" s="6"/>
      <c r="CB3" s="6"/>
      <c r="CK3" s="6"/>
      <c r="CM3" s="6"/>
      <c r="CN3" s="6"/>
      <c r="CW3" s="6"/>
      <c r="CY3" s="6"/>
      <c r="CZ3" s="6"/>
      <c r="DI3" s="6"/>
      <c r="DK3" s="6"/>
      <c r="DL3" s="6"/>
      <c r="DU3" s="6"/>
      <c r="DW3" s="6"/>
      <c r="DX3" s="6"/>
      <c r="EG3" s="6"/>
      <c r="EI3" s="6"/>
      <c r="EJ3" s="6"/>
      <c r="ES3" s="6"/>
      <c r="EU3" s="6"/>
      <c r="EV3" s="6"/>
      <c r="FE3" s="6"/>
      <c r="FG3" s="6"/>
      <c r="FH3" s="6"/>
      <c r="FQ3" s="6"/>
      <c r="FS3" s="6"/>
      <c r="FT3" s="6"/>
      <c r="GC3" s="6"/>
      <c r="GE3" s="6"/>
      <c r="GF3" s="6"/>
      <c r="GO3" s="6"/>
      <c r="GQ3" s="6"/>
      <c r="GR3" s="6"/>
      <c r="HA3" s="6"/>
      <c r="HC3" s="6"/>
      <c r="HD3" s="6"/>
      <c r="HM3" s="6"/>
      <c r="HO3" s="6"/>
      <c r="HP3" s="6"/>
      <c r="HY3" s="6"/>
      <c r="IA3" s="6"/>
      <c r="IB3" s="6"/>
      <c r="IK3" s="6"/>
      <c r="IM3" s="6"/>
      <c r="IN3" s="6"/>
    </row>
    <row r="4" spans="4:11" ht="11.25">
      <c r="D4" s="3"/>
      <c r="I4" s="3"/>
      <c r="J4" s="3"/>
      <c r="K4" s="3"/>
    </row>
    <row r="5" spans="4:11" ht="12" thickBot="1">
      <c r="D5" s="3"/>
      <c r="I5" s="3"/>
      <c r="J5" s="3"/>
      <c r="K5" s="3"/>
    </row>
    <row r="6" spans="1:256" ht="45.75" thickBot="1">
      <c r="A6" s="7"/>
      <c r="B6" s="8" t="s">
        <v>3</v>
      </c>
      <c r="C6" s="9" t="s">
        <v>4</v>
      </c>
      <c r="D6" s="10"/>
      <c r="E6" s="11" t="s">
        <v>5</v>
      </c>
      <c r="F6" s="8" t="s">
        <v>4</v>
      </c>
      <c r="G6" s="7"/>
      <c r="H6" s="11" t="s">
        <v>6</v>
      </c>
      <c r="I6" s="8" t="s">
        <v>4</v>
      </c>
      <c r="J6" s="7"/>
      <c r="K6" s="8" t="s">
        <v>7</v>
      </c>
      <c r="L6" s="8" t="s">
        <v>4</v>
      </c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2:12" ht="11.25">
      <c r="B7" s="12"/>
      <c r="C7" s="13"/>
      <c r="D7" s="3"/>
      <c r="E7" s="14"/>
      <c r="F7" s="12"/>
      <c r="H7" s="14"/>
      <c r="I7" s="12"/>
      <c r="J7" s="3"/>
      <c r="K7" s="12"/>
      <c r="L7" s="12"/>
    </row>
    <row r="8" spans="2:12" ht="12" thickBot="1">
      <c r="B8" s="15"/>
      <c r="C8" s="13"/>
      <c r="D8" s="3"/>
      <c r="E8" s="14"/>
      <c r="F8" s="12"/>
      <c r="H8" s="14"/>
      <c r="I8" s="12"/>
      <c r="J8" s="3"/>
      <c r="K8" s="12"/>
      <c r="L8" s="12"/>
    </row>
    <row r="9" spans="2:12" ht="11.25">
      <c r="B9" s="16" t="s">
        <v>8</v>
      </c>
      <c r="C9" s="17">
        <v>10571.45</v>
      </c>
      <c r="D9" s="3"/>
      <c r="E9" s="14"/>
      <c r="F9" s="12"/>
      <c r="H9" s="14"/>
      <c r="I9" s="12"/>
      <c r="J9" s="3"/>
      <c r="K9" s="18" t="s">
        <v>9</v>
      </c>
      <c r="L9" s="18">
        <v>8185</v>
      </c>
    </row>
    <row r="10" spans="2:12" ht="11.25">
      <c r="B10" s="18" t="s">
        <v>10</v>
      </c>
      <c r="C10" s="17">
        <v>11475</v>
      </c>
      <c r="D10" s="3"/>
      <c r="E10" s="14"/>
      <c r="F10" s="12"/>
      <c r="H10" s="14"/>
      <c r="I10" s="12"/>
      <c r="J10" s="3"/>
      <c r="K10" s="18" t="s">
        <v>11</v>
      </c>
      <c r="L10" s="18">
        <v>2000</v>
      </c>
    </row>
    <row r="11" spans="2:12" ht="11.25">
      <c r="B11" s="18" t="s">
        <v>12</v>
      </c>
      <c r="C11" s="17">
        <v>2720</v>
      </c>
      <c r="D11" s="3"/>
      <c r="E11" s="14"/>
      <c r="F11" s="12"/>
      <c r="H11" s="14"/>
      <c r="I11" s="12"/>
      <c r="J11" s="3"/>
      <c r="K11" s="18" t="s">
        <v>13</v>
      </c>
      <c r="L11" s="18">
        <v>8185</v>
      </c>
    </row>
    <row r="12" spans="2:12" ht="12" thickBot="1">
      <c r="B12" s="19" t="s">
        <v>14</v>
      </c>
      <c r="C12" s="17">
        <v>3145</v>
      </c>
      <c r="D12" s="3"/>
      <c r="E12" s="14"/>
      <c r="F12" s="12"/>
      <c r="H12" s="14"/>
      <c r="I12" s="12"/>
      <c r="J12" s="3"/>
      <c r="K12" s="18" t="s">
        <v>15</v>
      </c>
      <c r="L12" s="18">
        <v>2000</v>
      </c>
    </row>
    <row r="13" spans="2:12" ht="11.25">
      <c r="B13" s="16" t="s">
        <v>16</v>
      </c>
      <c r="C13" s="17">
        <v>10370</v>
      </c>
      <c r="D13" s="3"/>
      <c r="E13" s="20" t="s">
        <v>17</v>
      </c>
      <c r="F13" s="17">
        <v>12325</v>
      </c>
      <c r="G13" s="3"/>
      <c r="H13" s="20" t="s">
        <v>18</v>
      </c>
      <c r="I13" s="17">
        <v>11900</v>
      </c>
      <c r="J13" s="3"/>
      <c r="K13" s="18" t="s">
        <v>19</v>
      </c>
      <c r="L13" s="18">
        <v>8185</v>
      </c>
    </row>
    <row r="14" spans="2:12" ht="12" thickBot="1">
      <c r="B14" s="18" t="s">
        <v>20</v>
      </c>
      <c r="C14" s="17">
        <v>11305</v>
      </c>
      <c r="D14" s="3"/>
      <c r="E14" s="21" t="s">
        <v>21</v>
      </c>
      <c r="F14" s="17">
        <v>3612.5</v>
      </c>
      <c r="G14" s="3"/>
      <c r="H14" s="21" t="s">
        <v>22</v>
      </c>
      <c r="I14" s="17">
        <v>3400</v>
      </c>
      <c r="J14" s="3"/>
      <c r="K14" s="18" t="s">
        <v>23</v>
      </c>
      <c r="L14" s="18">
        <v>2000</v>
      </c>
    </row>
    <row r="15" spans="2:12" ht="11.25">
      <c r="B15" s="18" t="s">
        <v>24</v>
      </c>
      <c r="C15" s="17">
        <v>2720</v>
      </c>
      <c r="D15" s="3"/>
      <c r="E15" s="14"/>
      <c r="F15" s="17">
        <v>0</v>
      </c>
      <c r="H15" s="14"/>
      <c r="I15" s="17">
        <v>0</v>
      </c>
      <c r="J15" s="3"/>
      <c r="K15" s="18" t="s">
        <v>25</v>
      </c>
      <c r="L15" s="18">
        <v>8185</v>
      </c>
    </row>
    <row r="16" spans="2:12" ht="12" thickBot="1">
      <c r="B16" s="18" t="s">
        <v>26</v>
      </c>
      <c r="C16" s="17">
        <v>3145</v>
      </c>
      <c r="D16" s="3"/>
      <c r="E16" s="14"/>
      <c r="F16" s="17">
        <v>0</v>
      </c>
      <c r="H16" s="14"/>
      <c r="I16" s="17">
        <v>0</v>
      </c>
      <c r="J16" s="3"/>
      <c r="K16" s="18" t="s">
        <v>27</v>
      </c>
      <c r="L16" s="18">
        <v>2000</v>
      </c>
    </row>
    <row r="17" spans="2:12" ht="11.25">
      <c r="B17" s="16" t="s">
        <v>28</v>
      </c>
      <c r="C17" s="17">
        <v>10115</v>
      </c>
      <c r="D17" s="3"/>
      <c r="E17" s="20" t="s">
        <v>29</v>
      </c>
      <c r="F17" s="17">
        <v>12325</v>
      </c>
      <c r="G17" s="3"/>
      <c r="H17" s="20" t="s">
        <v>30</v>
      </c>
      <c r="I17" s="17">
        <v>11900</v>
      </c>
      <c r="J17" s="3"/>
      <c r="K17" s="18" t="s">
        <v>31</v>
      </c>
      <c r="L17" s="18">
        <v>9500</v>
      </c>
    </row>
    <row r="18" spans="2:12" ht="12" thickBot="1">
      <c r="B18" s="18" t="s">
        <v>32</v>
      </c>
      <c r="C18" s="17">
        <v>10200</v>
      </c>
      <c r="D18" s="3"/>
      <c r="E18" s="21" t="s">
        <v>33</v>
      </c>
      <c r="F18" s="17">
        <v>3612.5</v>
      </c>
      <c r="G18" s="3"/>
      <c r="H18" s="21" t="s">
        <v>34</v>
      </c>
      <c r="I18" s="17">
        <v>3400</v>
      </c>
      <c r="J18" s="3"/>
      <c r="K18" s="18" t="s">
        <v>35</v>
      </c>
      <c r="L18" s="18">
        <v>2500</v>
      </c>
    </row>
    <row r="19" spans="2:12" ht="11.25">
      <c r="B19" s="18" t="s">
        <v>36</v>
      </c>
      <c r="C19" s="17">
        <v>2720</v>
      </c>
      <c r="D19" s="3"/>
      <c r="E19" s="14"/>
      <c r="F19" s="17">
        <v>0</v>
      </c>
      <c r="H19" s="14"/>
      <c r="I19" s="17">
        <v>0</v>
      </c>
      <c r="J19" s="3"/>
      <c r="K19" s="18" t="s">
        <v>37</v>
      </c>
      <c r="L19" s="18">
        <v>13500</v>
      </c>
    </row>
    <row r="20" spans="2:12" ht="12" thickBot="1">
      <c r="B20" s="19" t="s">
        <v>38</v>
      </c>
      <c r="C20" s="17">
        <v>3145</v>
      </c>
      <c r="D20" s="3"/>
      <c r="E20" s="14"/>
      <c r="F20" s="17">
        <v>0</v>
      </c>
      <c r="H20" s="14"/>
      <c r="I20" s="17">
        <v>0</v>
      </c>
      <c r="J20" s="3"/>
      <c r="K20" s="19" t="s">
        <v>39</v>
      </c>
      <c r="L20" s="19">
        <v>4850</v>
      </c>
    </row>
    <row r="21" spans="2:12" ht="12" thickBot="1">
      <c r="B21" s="16" t="s">
        <v>40</v>
      </c>
      <c r="C21" s="17">
        <v>8509.35</v>
      </c>
      <c r="D21" s="3"/>
      <c r="E21" s="20" t="s">
        <v>41</v>
      </c>
      <c r="F21" s="17">
        <v>11050</v>
      </c>
      <c r="G21" s="3"/>
      <c r="H21" s="20" t="s">
        <v>42</v>
      </c>
      <c r="I21" s="17">
        <v>10625</v>
      </c>
      <c r="J21" s="3"/>
      <c r="K21" s="3"/>
      <c r="L21" s="3"/>
    </row>
    <row r="22" spans="2:251" ht="12" thickBot="1">
      <c r="B22" s="18" t="s">
        <v>43</v>
      </c>
      <c r="C22" s="17">
        <v>2550</v>
      </c>
      <c r="D22" s="3"/>
      <c r="E22" s="21" t="s">
        <v>44</v>
      </c>
      <c r="F22" s="17">
        <v>3612.5</v>
      </c>
      <c r="G22" s="3"/>
      <c r="H22" s="21" t="s">
        <v>45</v>
      </c>
      <c r="I22" s="17">
        <v>3400</v>
      </c>
      <c r="J22" s="3"/>
      <c r="K22" s="22" t="s">
        <v>46</v>
      </c>
      <c r="L22" s="23"/>
      <c r="W22" s="24"/>
      <c r="AI22" s="24"/>
      <c r="AU22" s="24"/>
      <c r="BG22" s="24"/>
      <c r="BS22" s="24"/>
      <c r="CE22" s="24"/>
      <c r="CQ22" s="24"/>
      <c r="DC22" s="24"/>
      <c r="DO22" s="24"/>
      <c r="EA22" s="24"/>
      <c r="EM22" s="24"/>
      <c r="EY22" s="24"/>
      <c r="FK22" s="24"/>
      <c r="FW22" s="24"/>
      <c r="GI22" s="24"/>
      <c r="GU22" s="24"/>
      <c r="HG22" s="24"/>
      <c r="HS22" s="24"/>
      <c r="IE22" s="24"/>
      <c r="IQ22" s="24"/>
    </row>
    <row r="23" spans="2:12" ht="12" thickBot="1">
      <c r="B23" s="18" t="s">
        <v>47</v>
      </c>
      <c r="C23" s="17">
        <v>9520</v>
      </c>
      <c r="D23" s="3"/>
      <c r="E23" s="14"/>
      <c r="F23" s="17">
        <v>0</v>
      </c>
      <c r="H23" s="14"/>
      <c r="I23" s="17">
        <v>0</v>
      </c>
      <c r="J23" s="3"/>
      <c r="K23" s="14"/>
      <c r="L23" s="12"/>
    </row>
    <row r="24" spans="2:12" ht="12" thickBot="1">
      <c r="B24" s="19" t="s">
        <v>48</v>
      </c>
      <c r="C24" s="17">
        <v>2805</v>
      </c>
      <c r="D24" s="3"/>
      <c r="E24" s="14"/>
      <c r="F24" s="17">
        <v>0</v>
      </c>
      <c r="H24" s="14"/>
      <c r="I24" s="17">
        <v>0</v>
      </c>
      <c r="J24" s="3"/>
      <c r="K24" s="20" t="s">
        <v>49</v>
      </c>
      <c r="L24" s="16">
        <v>2100</v>
      </c>
    </row>
    <row r="25" spans="2:12" ht="11.25">
      <c r="B25" s="16" t="s">
        <v>50</v>
      </c>
      <c r="C25" s="17">
        <v>8075</v>
      </c>
      <c r="D25" s="3"/>
      <c r="E25" s="14"/>
      <c r="F25" s="17">
        <v>0</v>
      </c>
      <c r="H25" s="14"/>
      <c r="I25" s="17">
        <v>0</v>
      </c>
      <c r="J25" s="3"/>
      <c r="K25" s="25" t="s">
        <v>51</v>
      </c>
      <c r="L25" s="18">
        <v>1150</v>
      </c>
    </row>
    <row r="26" spans="2:12" ht="11.25">
      <c r="B26" s="18" t="s">
        <v>52</v>
      </c>
      <c r="C26" s="17">
        <v>2550</v>
      </c>
      <c r="D26" s="3"/>
      <c r="E26" s="14"/>
      <c r="F26" s="17">
        <v>0</v>
      </c>
      <c r="H26" s="14"/>
      <c r="I26" s="17">
        <v>0</v>
      </c>
      <c r="J26" s="3"/>
      <c r="K26" s="25" t="s">
        <v>53</v>
      </c>
      <c r="L26" s="18">
        <v>175</v>
      </c>
    </row>
    <row r="27" spans="2:12" ht="11.25">
      <c r="B27" s="18" t="s">
        <v>54</v>
      </c>
      <c r="C27" s="17">
        <v>8500</v>
      </c>
      <c r="D27" s="3"/>
      <c r="E27" s="14"/>
      <c r="F27" s="17">
        <v>0</v>
      </c>
      <c r="H27" s="14"/>
      <c r="I27" s="17">
        <v>0</v>
      </c>
      <c r="J27" s="3"/>
      <c r="K27" s="25" t="s">
        <v>55</v>
      </c>
      <c r="L27" s="18">
        <v>75</v>
      </c>
    </row>
    <row r="28" spans="2:12" ht="12" thickBot="1">
      <c r="B28" s="19" t="s">
        <v>56</v>
      </c>
      <c r="C28" s="17">
        <v>2805</v>
      </c>
      <c r="D28" s="3"/>
      <c r="E28" s="14"/>
      <c r="F28" s="17">
        <v>0</v>
      </c>
      <c r="H28" s="14"/>
      <c r="I28" s="17">
        <v>0</v>
      </c>
      <c r="J28" s="3"/>
      <c r="K28" s="25" t="s">
        <v>57</v>
      </c>
      <c r="L28" s="18">
        <v>150</v>
      </c>
    </row>
    <row r="29" spans="2:12" ht="11.25">
      <c r="B29" s="16" t="s">
        <v>58</v>
      </c>
      <c r="C29" s="17">
        <v>8075</v>
      </c>
      <c r="D29" s="3"/>
      <c r="E29" s="20" t="s">
        <v>59</v>
      </c>
      <c r="F29" s="17">
        <v>110500</v>
      </c>
      <c r="G29" s="3"/>
      <c r="H29" s="20" t="s">
        <v>60</v>
      </c>
      <c r="I29" s="17">
        <v>10625</v>
      </c>
      <c r="J29" s="3"/>
      <c r="K29" s="25" t="s">
        <v>61</v>
      </c>
      <c r="L29" s="18">
        <v>10</v>
      </c>
    </row>
    <row r="30" spans="2:12" ht="12" thickBot="1">
      <c r="B30" s="18" t="s">
        <v>62</v>
      </c>
      <c r="C30" s="17">
        <v>2550</v>
      </c>
      <c r="D30" s="3"/>
      <c r="E30" s="21" t="s">
        <v>63</v>
      </c>
      <c r="F30" s="17">
        <v>3612.5</v>
      </c>
      <c r="G30" s="3"/>
      <c r="H30" s="21" t="s">
        <v>64</v>
      </c>
      <c r="I30" s="17">
        <v>3400</v>
      </c>
      <c r="J30" s="3"/>
      <c r="K30" s="25" t="s">
        <v>65</v>
      </c>
      <c r="L30" s="18">
        <v>11150</v>
      </c>
    </row>
    <row r="31" spans="2:12" ht="12" thickBot="1">
      <c r="B31" s="18" t="s">
        <v>66</v>
      </c>
      <c r="C31" s="17">
        <v>8500</v>
      </c>
      <c r="D31" s="3"/>
      <c r="E31" s="14"/>
      <c r="F31" s="17">
        <v>0</v>
      </c>
      <c r="H31" s="14"/>
      <c r="I31" s="17">
        <v>0</v>
      </c>
      <c r="J31" s="3"/>
      <c r="K31" s="21" t="s">
        <v>67</v>
      </c>
      <c r="L31" s="19">
        <v>3100</v>
      </c>
    </row>
    <row r="32" spans="2:11" ht="12" thickBot="1">
      <c r="B32" s="19" t="s">
        <v>68</v>
      </c>
      <c r="C32" s="17">
        <v>2805</v>
      </c>
      <c r="D32" s="3"/>
      <c r="E32" s="14"/>
      <c r="F32" s="17">
        <v>0</v>
      </c>
      <c r="H32" s="14"/>
      <c r="I32" s="17">
        <v>0</v>
      </c>
      <c r="J32" s="3"/>
      <c r="K32" s="3"/>
    </row>
    <row r="33" spans="2:11" ht="11.25">
      <c r="B33" s="16" t="s">
        <v>69</v>
      </c>
      <c r="C33" s="17">
        <v>6205</v>
      </c>
      <c r="D33" s="3"/>
      <c r="E33" s="20" t="s">
        <v>70</v>
      </c>
      <c r="F33" s="17">
        <v>8925</v>
      </c>
      <c r="G33" s="3"/>
      <c r="H33" s="20" t="s">
        <v>71</v>
      </c>
      <c r="I33" s="17">
        <v>8500</v>
      </c>
      <c r="J33" s="3"/>
      <c r="K33" s="3"/>
    </row>
    <row r="34" spans="2:11" ht="12" thickBot="1">
      <c r="B34" s="18" t="s">
        <v>72</v>
      </c>
      <c r="C34" s="17">
        <v>2550</v>
      </c>
      <c r="D34" s="3"/>
      <c r="E34" s="21" t="s">
        <v>73</v>
      </c>
      <c r="F34" s="17">
        <v>2380</v>
      </c>
      <c r="G34" s="3"/>
      <c r="H34" s="21" t="s">
        <v>74</v>
      </c>
      <c r="I34" s="17">
        <v>2125</v>
      </c>
      <c r="J34" s="3"/>
      <c r="K34" s="3"/>
    </row>
    <row r="35" spans="2:11" ht="11.25">
      <c r="B35" s="18" t="s">
        <v>75</v>
      </c>
      <c r="C35" s="17">
        <v>7225</v>
      </c>
      <c r="D35" s="3"/>
      <c r="E35" s="14"/>
      <c r="F35" s="17">
        <v>0</v>
      </c>
      <c r="H35" s="14"/>
      <c r="I35" s="17">
        <v>0</v>
      </c>
      <c r="J35" s="3"/>
      <c r="K35" s="3"/>
    </row>
    <row r="36" spans="2:11" ht="12" thickBot="1">
      <c r="B36" s="19" t="s">
        <v>76</v>
      </c>
      <c r="C36" s="17">
        <v>2805</v>
      </c>
      <c r="D36" s="3"/>
      <c r="E36" s="14"/>
      <c r="F36" s="17">
        <v>0</v>
      </c>
      <c r="H36" s="14"/>
      <c r="I36" s="17">
        <v>0</v>
      </c>
      <c r="J36" s="3"/>
      <c r="K36" s="3"/>
    </row>
    <row r="37" spans="2:11" ht="11.25">
      <c r="B37" s="16" t="s">
        <v>77</v>
      </c>
      <c r="C37" s="17">
        <v>6205</v>
      </c>
      <c r="D37" s="3"/>
      <c r="E37" s="20" t="s">
        <v>78</v>
      </c>
      <c r="F37" s="17">
        <v>8925</v>
      </c>
      <c r="G37" s="3"/>
      <c r="H37" s="20" t="s">
        <v>79</v>
      </c>
      <c r="I37" s="17">
        <v>8500</v>
      </c>
      <c r="J37" s="3"/>
      <c r="K37" s="3"/>
    </row>
    <row r="38" spans="2:11" ht="12" thickBot="1">
      <c r="B38" s="18" t="s">
        <v>80</v>
      </c>
      <c r="C38" s="17">
        <v>2550</v>
      </c>
      <c r="D38" s="3"/>
      <c r="E38" s="21" t="s">
        <v>81</v>
      </c>
      <c r="F38" s="17">
        <v>2380</v>
      </c>
      <c r="G38" s="3"/>
      <c r="H38" s="21" t="s">
        <v>82</v>
      </c>
      <c r="I38" s="17">
        <v>2125</v>
      </c>
      <c r="J38" s="3"/>
      <c r="K38" s="3"/>
    </row>
    <row r="39" spans="2:11" ht="11.25">
      <c r="B39" s="18" t="s">
        <v>83</v>
      </c>
      <c r="C39" s="17">
        <v>7225</v>
      </c>
      <c r="D39" s="3"/>
      <c r="E39" s="14"/>
      <c r="F39" s="17">
        <v>0</v>
      </c>
      <c r="H39" s="14"/>
      <c r="I39" s="17">
        <v>0</v>
      </c>
      <c r="J39" s="3"/>
      <c r="K39" s="3"/>
    </row>
    <row r="40" spans="2:11" ht="12" thickBot="1">
      <c r="B40" s="19" t="s">
        <v>84</v>
      </c>
      <c r="C40" s="17">
        <v>2805</v>
      </c>
      <c r="D40" s="3"/>
      <c r="E40" s="14"/>
      <c r="F40" s="17">
        <v>0</v>
      </c>
      <c r="H40" s="14"/>
      <c r="I40" s="17">
        <v>0</v>
      </c>
      <c r="J40" s="3"/>
      <c r="K40" s="3"/>
    </row>
    <row r="41" spans="2:11" ht="11.25">
      <c r="B41" s="16" t="s">
        <v>85</v>
      </c>
      <c r="C41" s="17">
        <v>6205</v>
      </c>
      <c r="D41" s="3"/>
      <c r="E41" s="20" t="s">
        <v>86</v>
      </c>
      <c r="F41" s="17">
        <v>8925</v>
      </c>
      <c r="G41" s="3"/>
      <c r="H41" s="20" t="s">
        <v>87</v>
      </c>
      <c r="I41" s="17">
        <v>8500</v>
      </c>
      <c r="J41" s="3"/>
      <c r="K41" s="3"/>
    </row>
    <row r="42" spans="2:11" ht="12" thickBot="1">
      <c r="B42" s="18" t="s">
        <v>88</v>
      </c>
      <c r="C42" s="17">
        <v>2550</v>
      </c>
      <c r="D42" s="3"/>
      <c r="E42" s="21" t="s">
        <v>89</v>
      </c>
      <c r="F42" s="17">
        <v>2380</v>
      </c>
      <c r="G42" s="3"/>
      <c r="H42" s="21" t="s">
        <v>90</v>
      </c>
      <c r="I42" s="17">
        <v>2125</v>
      </c>
      <c r="J42" s="3"/>
      <c r="K42" s="3"/>
    </row>
    <row r="43" spans="2:11" ht="11.25">
      <c r="B43" s="18" t="s">
        <v>91</v>
      </c>
      <c r="C43" s="17">
        <v>7225</v>
      </c>
      <c r="D43" s="3"/>
      <c r="E43" s="14"/>
      <c r="F43" s="17">
        <v>0</v>
      </c>
      <c r="H43" s="14"/>
      <c r="I43" s="17">
        <v>0</v>
      </c>
      <c r="J43" s="3"/>
      <c r="K43" s="3"/>
    </row>
    <row r="44" spans="2:11" ht="12" thickBot="1">
      <c r="B44" s="19" t="s">
        <v>92</v>
      </c>
      <c r="C44" s="17">
        <v>2805</v>
      </c>
      <c r="D44" s="3"/>
      <c r="E44" s="14"/>
      <c r="F44" s="17">
        <v>0</v>
      </c>
      <c r="H44" s="14"/>
      <c r="I44" s="17">
        <v>0</v>
      </c>
      <c r="J44" s="3"/>
      <c r="K44" s="3"/>
    </row>
    <row r="45" spans="2:11" ht="11.25">
      <c r="B45" s="16" t="s">
        <v>93</v>
      </c>
      <c r="C45" s="17">
        <v>6205</v>
      </c>
      <c r="D45" s="3"/>
      <c r="E45" s="14"/>
      <c r="F45" s="17">
        <v>0</v>
      </c>
      <c r="H45" s="14"/>
      <c r="I45" s="17">
        <v>0</v>
      </c>
      <c r="J45" s="3"/>
      <c r="K45" s="3"/>
    </row>
    <row r="46" spans="2:11" ht="11.25">
      <c r="B46" s="18" t="s">
        <v>94</v>
      </c>
      <c r="C46" s="17">
        <v>2550</v>
      </c>
      <c r="D46" s="3"/>
      <c r="E46" s="14"/>
      <c r="F46" s="17">
        <v>0</v>
      </c>
      <c r="H46" s="14"/>
      <c r="I46" s="17">
        <v>0</v>
      </c>
      <c r="J46" s="3"/>
      <c r="K46" s="3"/>
    </row>
    <row r="47" spans="2:11" ht="11.25">
      <c r="B47" s="18" t="s">
        <v>95</v>
      </c>
      <c r="C47" s="17">
        <v>7225</v>
      </c>
      <c r="D47" s="3"/>
      <c r="E47" s="14"/>
      <c r="F47" s="17">
        <v>0</v>
      </c>
      <c r="H47" s="14"/>
      <c r="I47" s="17">
        <v>0</v>
      </c>
      <c r="J47" s="3"/>
      <c r="K47" s="3"/>
    </row>
    <row r="48" spans="2:11" ht="12" thickBot="1">
      <c r="B48" s="19" t="s">
        <v>96</v>
      </c>
      <c r="C48" s="17">
        <v>2805</v>
      </c>
      <c r="D48" s="3"/>
      <c r="E48" s="14"/>
      <c r="F48" s="17">
        <v>0</v>
      </c>
      <c r="H48" s="14"/>
      <c r="I48" s="17">
        <v>0</v>
      </c>
      <c r="J48" s="3"/>
      <c r="K48" s="3"/>
    </row>
    <row r="49" spans="2:11" ht="11.25">
      <c r="B49" s="16" t="s">
        <v>97</v>
      </c>
      <c r="C49" s="17">
        <v>5950</v>
      </c>
      <c r="D49" s="3"/>
      <c r="E49" s="20" t="s">
        <v>98</v>
      </c>
      <c r="F49" s="17">
        <v>7225</v>
      </c>
      <c r="G49" s="3"/>
      <c r="H49" s="20" t="s">
        <v>99</v>
      </c>
      <c r="I49" s="17">
        <v>0</v>
      </c>
      <c r="J49" s="3"/>
      <c r="K49" s="3"/>
    </row>
    <row r="50" spans="2:11" ht="12" thickBot="1">
      <c r="B50" s="18" t="s">
        <v>100</v>
      </c>
      <c r="C50" s="17">
        <v>1700</v>
      </c>
      <c r="D50" s="3"/>
      <c r="E50" s="21" t="s">
        <v>101</v>
      </c>
      <c r="F50" s="17">
        <v>1955</v>
      </c>
      <c r="G50" s="3"/>
      <c r="H50" s="21" t="s">
        <v>102</v>
      </c>
      <c r="I50" s="17">
        <v>1785</v>
      </c>
      <c r="J50" s="3"/>
      <c r="K50" s="3"/>
    </row>
    <row r="51" spans="2:11" ht="11.25">
      <c r="B51" s="18" t="s">
        <v>103</v>
      </c>
      <c r="C51" s="17">
        <v>6460</v>
      </c>
      <c r="D51" s="3"/>
      <c r="E51" s="14"/>
      <c r="F51" s="17">
        <v>0</v>
      </c>
      <c r="H51" s="14"/>
      <c r="I51" s="17">
        <v>0</v>
      </c>
      <c r="J51" s="3"/>
      <c r="K51" s="3"/>
    </row>
    <row r="52" spans="2:11" ht="12" thickBot="1">
      <c r="B52" s="19" t="s">
        <v>104</v>
      </c>
      <c r="C52" s="17">
        <v>2550</v>
      </c>
      <c r="D52" s="3"/>
      <c r="E52" s="14"/>
      <c r="F52" s="17">
        <v>0</v>
      </c>
      <c r="H52" s="14"/>
      <c r="I52" s="17">
        <v>0</v>
      </c>
      <c r="J52" s="3"/>
      <c r="K52" s="3"/>
    </row>
    <row r="53" spans="2:11" ht="11.25">
      <c r="B53" s="16" t="s">
        <v>105</v>
      </c>
      <c r="C53" s="17">
        <v>5822.5</v>
      </c>
      <c r="D53" s="3"/>
      <c r="E53" s="20" t="s">
        <v>106</v>
      </c>
      <c r="F53" s="17">
        <v>6120</v>
      </c>
      <c r="G53" s="3"/>
      <c r="H53" s="20" t="s">
        <v>107</v>
      </c>
      <c r="I53" s="17">
        <v>6035</v>
      </c>
      <c r="J53" s="3"/>
      <c r="K53" s="3"/>
    </row>
    <row r="54" spans="2:11" ht="12" thickBot="1">
      <c r="B54" s="18" t="s">
        <v>108</v>
      </c>
      <c r="C54" s="17">
        <v>1530</v>
      </c>
      <c r="D54" s="3"/>
      <c r="E54" s="21" t="s">
        <v>109</v>
      </c>
      <c r="F54" s="17">
        <v>1657.5</v>
      </c>
      <c r="G54" s="3"/>
      <c r="H54" s="21" t="s">
        <v>110</v>
      </c>
      <c r="I54" s="17">
        <v>1572.5</v>
      </c>
      <c r="J54" s="3"/>
      <c r="K54" s="3"/>
    </row>
    <row r="55" spans="2:11" ht="11.25">
      <c r="B55" s="18" t="s">
        <v>111</v>
      </c>
      <c r="C55" s="17">
        <v>5822.5</v>
      </c>
      <c r="D55" s="3"/>
      <c r="E55" s="14"/>
      <c r="F55" s="17">
        <v>0</v>
      </c>
      <c r="H55" s="14"/>
      <c r="I55" s="17">
        <v>0</v>
      </c>
      <c r="J55" s="3"/>
      <c r="K55" s="3"/>
    </row>
    <row r="56" spans="2:11" ht="12" thickBot="1">
      <c r="B56" s="19" t="s">
        <v>112</v>
      </c>
      <c r="C56" s="17">
        <v>1530</v>
      </c>
      <c r="D56" s="3"/>
      <c r="E56" s="14"/>
      <c r="F56" s="17">
        <v>0</v>
      </c>
      <c r="H56" s="14"/>
      <c r="I56" s="17">
        <v>0</v>
      </c>
      <c r="J56" s="3"/>
      <c r="K56" s="3"/>
    </row>
    <row r="57" spans="2:11" ht="11.25">
      <c r="B57" s="16" t="s">
        <v>113</v>
      </c>
      <c r="C57" s="17">
        <v>5822.5</v>
      </c>
      <c r="D57" s="3"/>
      <c r="E57" s="20" t="s">
        <v>114</v>
      </c>
      <c r="F57" s="17">
        <v>6120</v>
      </c>
      <c r="G57" s="3"/>
      <c r="H57" s="20" t="s">
        <v>115</v>
      </c>
      <c r="I57" s="17">
        <v>6035</v>
      </c>
      <c r="J57" s="3"/>
      <c r="K57" s="3"/>
    </row>
    <row r="58" spans="2:11" ht="12" thickBot="1">
      <c r="B58" s="18" t="s">
        <v>116</v>
      </c>
      <c r="C58" s="17">
        <v>1530</v>
      </c>
      <c r="D58" s="3"/>
      <c r="E58" s="21" t="s">
        <v>117</v>
      </c>
      <c r="F58" s="17">
        <v>1657.5</v>
      </c>
      <c r="G58" s="3"/>
      <c r="H58" s="21" t="s">
        <v>118</v>
      </c>
      <c r="I58" s="17">
        <v>1572.5</v>
      </c>
      <c r="J58" s="3"/>
      <c r="K58" s="3"/>
    </row>
    <row r="59" spans="2:11" ht="11.25">
      <c r="B59" s="18" t="s">
        <v>119</v>
      </c>
      <c r="C59" s="17">
        <v>5822.5</v>
      </c>
      <c r="D59" s="3"/>
      <c r="E59" s="14"/>
      <c r="F59" s="17">
        <v>0</v>
      </c>
      <c r="H59" s="14"/>
      <c r="I59" s="17">
        <v>0</v>
      </c>
      <c r="J59" s="3"/>
      <c r="K59" s="3"/>
    </row>
    <row r="60" spans="2:11" ht="12" thickBot="1">
      <c r="B60" s="19" t="s">
        <v>120</v>
      </c>
      <c r="C60" s="17">
        <v>1530</v>
      </c>
      <c r="D60" s="3"/>
      <c r="E60" s="14"/>
      <c r="F60" s="17">
        <v>0</v>
      </c>
      <c r="H60" s="14"/>
      <c r="I60" s="17">
        <v>0</v>
      </c>
      <c r="J60" s="3"/>
      <c r="K60" s="3"/>
    </row>
    <row r="61" spans="2:11" ht="11.25">
      <c r="B61" s="16" t="s">
        <v>121</v>
      </c>
      <c r="C61" s="17">
        <v>5822.5</v>
      </c>
      <c r="D61" s="3"/>
      <c r="E61" s="14"/>
      <c r="F61" s="17">
        <v>0</v>
      </c>
      <c r="H61" s="14"/>
      <c r="I61" s="17">
        <v>0</v>
      </c>
      <c r="J61" s="3"/>
      <c r="K61" s="3"/>
    </row>
    <row r="62" spans="2:11" ht="11.25">
      <c r="B62" s="18" t="s">
        <v>122</v>
      </c>
      <c r="C62" s="17">
        <v>1530</v>
      </c>
      <c r="D62" s="3"/>
      <c r="E62" s="14"/>
      <c r="F62" s="17">
        <v>0</v>
      </c>
      <c r="H62" s="14"/>
      <c r="I62" s="17">
        <v>0</v>
      </c>
      <c r="J62" s="3"/>
      <c r="K62" s="3"/>
    </row>
    <row r="63" spans="2:11" ht="11.25">
      <c r="B63" s="18" t="s">
        <v>123</v>
      </c>
      <c r="C63" s="17">
        <v>5950</v>
      </c>
      <c r="D63" s="3"/>
      <c r="E63" s="14"/>
      <c r="F63" s="17">
        <v>0</v>
      </c>
      <c r="H63" s="14"/>
      <c r="I63" s="17">
        <v>0</v>
      </c>
      <c r="J63" s="3"/>
      <c r="K63" s="3"/>
    </row>
    <row r="64" spans="2:11" ht="12" thickBot="1">
      <c r="B64" s="19" t="s">
        <v>124</v>
      </c>
      <c r="C64" s="17">
        <v>1700</v>
      </c>
      <c r="D64" s="3"/>
      <c r="E64" s="14"/>
      <c r="F64" s="17">
        <v>0</v>
      </c>
      <c r="H64" s="14"/>
      <c r="I64" s="17">
        <v>0</v>
      </c>
      <c r="J64" s="3"/>
      <c r="K64" s="3"/>
    </row>
    <row r="65" spans="2:11" ht="11.25">
      <c r="B65" s="16" t="s">
        <v>125</v>
      </c>
      <c r="C65" s="17">
        <v>5418.75</v>
      </c>
      <c r="D65" s="3"/>
      <c r="E65" s="20" t="s">
        <v>126</v>
      </c>
      <c r="F65" s="17">
        <v>6120</v>
      </c>
      <c r="G65" s="3"/>
      <c r="H65" s="20" t="s">
        <v>127</v>
      </c>
      <c r="I65" s="17">
        <v>6035</v>
      </c>
      <c r="J65" s="3"/>
      <c r="K65" s="3"/>
    </row>
    <row r="66" spans="2:11" ht="12" thickBot="1">
      <c r="B66" s="18" t="s">
        <v>128</v>
      </c>
      <c r="C66" s="17">
        <v>1487.5</v>
      </c>
      <c r="D66" s="3"/>
      <c r="E66" s="21" t="s">
        <v>129</v>
      </c>
      <c r="F66" s="17">
        <v>1657.5</v>
      </c>
      <c r="G66" s="3"/>
      <c r="H66" s="21" t="s">
        <v>130</v>
      </c>
      <c r="I66" s="17">
        <v>1572.5</v>
      </c>
      <c r="J66" s="3"/>
      <c r="K66" s="3"/>
    </row>
    <row r="67" spans="2:11" ht="11.25">
      <c r="B67" s="18" t="s">
        <v>131</v>
      </c>
      <c r="C67" s="17">
        <v>5950</v>
      </c>
      <c r="D67" s="3"/>
      <c r="E67" s="14"/>
      <c r="F67" s="17">
        <v>0</v>
      </c>
      <c r="H67" s="14"/>
      <c r="I67" s="17">
        <v>0</v>
      </c>
      <c r="J67" s="3"/>
      <c r="K67" s="3"/>
    </row>
    <row r="68" spans="2:11" ht="12" thickBot="1">
      <c r="B68" s="19" t="s">
        <v>132</v>
      </c>
      <c r="C68" s="17">
        <v>1700</v>
      </c>
      <c r="D68" s="3"/>
      <c r="E68" s="14"/>
      <c r="F68" s="17">
        <v>0</v>
      </c>
      <c r="H68" s="14"/>
      <c r="I68" s="17">
        <v>0</v>
      </c>
      <c r="J68" s="3"/>
      <c r="K68" s="3"/>
    </row>
    <row r="69" spans="2:11" ht="11.25">
      <c r="B69" s="16" t="s">
        <v>133</v>
      </c>
      <c r="C69" s="17">
        <v>4420</v>
      </c>
      <c r="D69" s="3"/>
      <c r="E69" s="20" t="s">
        <v>134</v>
      </c>
      <c r="F69" s="17">
        <v>5355</v>
      </c>
      <c r="G69" s="3"/>
      <c r="H69" s="20" t="s">
        <v>135</v>
      </c>
      <c r="I69" s="17">
        <v>5185</v>
      </c>
      <c r="J69" s="3"/>
      <c r="K69" s="3"/>
    </row>
    <row r="70" spans="2:11" ht="12" thickBot="1">
      <c r="B70" s="18" t="s">
        <v>136</v>
      </c>
      <c r="C70" s="17">
        <v>1487.5</v>
      </c>
      <c r="D70" s="3"/>
      <c r="E70" s="21" t="s">
        <v>137</v>
      </c>
      <c r="F70" s="17">
        <v>1572.5</v>
      </c>
      <c r="G70" s="3"/>
      <c r="H70" s="21" t="s">
        <v>138</v>
      </c>
      <c r="I70" s="17">
        <v>1530</v>
      </c>
      <c r="J70" s="3"/>
      <c r="K70" s="3"/>
    </row>
    <row r="71" spans="2:11" ht="11.25">
      <c r="B71" s="18" t="s">
        <v>139</v>
      </c>
      <c r="C71" s="17">
        <v>4590</v>
      </c>
      <c r="D71" s="3"/>
      <c r="E71" s="14"/>
      <c r="F71" s="17">
        <v>0</v>
      </c>
      <c r="H71" s="14"/>
      <c r="I71" s="17">
        <v>0</v>
      </c>
      <c r="J71" s="3"/>
      <c r="K71" s="3"/>
    </row>
    <row r="72" spans="2:11" ht="12" thickBot="1">
      <c r="B72" s="19" t="s">
        <v>140</v>
      </c>
      <c r="C72" s="17">
        <v>1700</v>
      </c>
      <c r="D72" s="3"/>
      <c r="E72" s="14"/>
      <c r="F72" s="17">
        <v>0</v>
      </c>
      <c r="H72" s="14"/>
      <c r="I72" s="17">
        <v>0</v>
      </c>
      <c r="J72" s="3"/>
      <c r="K72" s="3"/>
    </row>
    <row r="73" spans="2:11" ht="11.25">
      <c r="B73" s="16" t="s">
        <v>141</v>
      </c>
      <c r="C73" s="17">
        <v>4420</v>
      </c>
      <c r="D73" s="3"/>
      <c r="E73" s="20" t="s">
        <v>142</v>
      </c>
      <c r="F73" s="17">
        <v>5355</v>
      </c>
      <c r="G73" s="3"/>
      <c r="H73" s="20" t="s">
        <v>143</v>
      </c>
      <c r="I73" s="17">
        <v>5185</v>
      </c>
      <c r="J73" s="3"/>
      <c r="K73" s="3"/>
    </row>
    <row r="74" spans="2:11" ht="12" thickBot="1">
      <c r="B74" s="18" t="s">
        <v>144</v>
      </c>
      <c r="C74" s="17">
        <v>1487.5</v>
      </c>
      <c r="D74" s="3"/>
      <c r="E74" s="21" t="s">
        <v>145</v>
      </c>
      <c r="F74" s="17">
        <v>1572.5</v>
      </c>
      <c r="G74" s="3"/>
      <c r="H74" s="21" t="s">
        <v>146</v>
      </c>
      <c r="I74" s="17">
        <v>1530</v>
      </c>
      <c r="J74" s="3"/>
      <c r="K74" s="3"/>
    </row>
    <row r="75" spans="2:11" ht="11.25">
      <c r="B75" s="18" t="s">
        <v>147</v>
      </c>
      <c r="C75" s="17">
        <v>4590</v>
      </c>
      <c r="D75" s="3"/>
      <c r="I75" s="3"/>
      <c r="J75" s="3"/>
      <c r="K75" s="3"/>
    </row>
    <row r="76" spans="2:11" ht="12" thickBot="1">
      <c r="B76" s="19" t="s">
        <v>148</v>
      </c>
      <c r="C76" s="17">
        <v>1700</v>
      </c>
      <c r="D76" s="3"/>
      <c r="I76" s="3"/>
      <c r="J76" s="3"/>
      <c r="K76" s="3"/>
    </row>
    <row r="77" spans="2:11" ht="11.25">
      <c r="B77" s="3"/>
      <c r="C77" s="3"/>
      <c r="D77" s="3"/>
      <c r="I77" s="3"/>
      <c r="J77" s="3"/>
      <c r="K77" s="3"/>
    </row>
    <row r="78" spans="2:246" ht="11.25">
      <c r="B78" s="63" t="s">
        <v>149</v>
      </c>
      <c r="C78" s="64"/>
      <c r="D78" s="64"/>
      <c r="E78" s="64"/>
      <c r="F78" s="64"/>
      <c r="I78" s="3"/>
      <c r="J78" s="3"/>
      <c r="K78" s="3"/>
      <c r="L78" s="3"/>
      <c r="M78" s="3"/>
      <c r="N78" s="62"/>
      <c r="O78" s="57"/>
      <c r="P78" s="57"/>
      <c r="Q78" s="57"/>
      <c r="R78" s="57"/>
      <c r="Z78" s="62"/>
      <c r="AA78" s="57"/>
      <c r="AB78" s="57"/>
      <c r="AC78" s="57"/>
      <c r="AD78" s="57"/>
      <c r="AL78" s="62"/>
      <c r="AM78" s="57"/>
      <c r="AN78" s="57"/>
      <c r="AO78" s="57"/>
      <c r="AP78" s="57"/>
      <c r="AX78" s="62"/>
      <c r="AY78" s="57"/>
      <c r="AZ78" s="57"/>
      <c r="BA78" s="57"/>
      <c r="BB78" s="57"/>
      <c r="BJ78" s="62"/>
      <c r="BK78" s="57"/>
      <c r="BL78" s="57"/>
      <c r="BM78" s="57"/>
      <c r="BN78" s="57"/>
      <c r="BV78" s="62"/>
      <c r="BW78" s="57"/>
      <c r="BX78" s="57"/>
      <c r="BY78" s="57"/>
      <c r="BZ78" s="57"/>
      <c r="CH78" s="62"/>
      <c r="CI78" s="57"/>
      <c r="CJ78" s="57"/>
      <c r="CK78" s="57"/>
      <c r="CL78" s="57"/>
      <c r="CT78" s="62"/>
      <c r="CU78" s="57"/>
      <c r="CV78" s="57"/>
      <c r="CW78" s="57"/>
      <c r="CX78" s="57"/>
      <c r="DF78" s="62"/>
      <c r="DG78" s="57"/>
      <c r="DH78" s="57"/>
      <c r="DI78" s="57"/>
      <c r="DJ78" s="57"/>
      <c r="DR78" s="62"/>
      <c r="DS78" s="57"/>
      <c r="DT78" s="57"/>
      <c r="DU78" s="57"/>
      <c r="DV78" s="57"/>
      <c r="ED78" s="62"/>
      <c r="EE78" s="57"/>
      <c r="EF78" s="57"/>
      <c r="EG78" s="57"/>
      <c r="EH78" s="57"/>
      <c r="EP78" s="62"/>
      <c r="EQ78" s="57"/>
      <c r="ER78" s="57"/>
      <c r="ES78" s="57"/>
      <c r="ET78" s="57"/>
      <c r="FB78" s="62"/>
      <c r="FC78" s="57"/>
      <c r="FD78" s="57"/>
      <c r="FE78" s="57"/>
      <c r="FF78" s="57"/>
      <c r="FN78" s="62"/>
      <c r="FO78" s="57"/>
      <c r="FP78" s="57"/>
      <c r="FQ78" s="57"/>
      <c r="FR78" s="57"/>
      <c r="FZ78" s="62"/>
      <c r="GA78" s="57"/>
      <c r="GB78" s="57"/>
      <c r="GC78" s="57"/>
      <c r="GD78" s="57"/>
      <c r="GL78" s="62"/>
      <c r="GM78" s="57"/>
      <c r="GN78" s="57"/>
      <c r="GO78" s="57"/>
      <c r="GP78" s="57"/>
      <c r="GX78" s="62"/>
      <c r="GY78" s="57"/>
      <c r="GZ78" s="57"/>
      <c r="HA78" s="57"/>
      <c r="HB78" s="57"/>
      <c r="HJ78" s="62"/>
      <c r="HK78" s="57"/>
      <c r="HL78" s="57"/>
      <c r="HM78" s="57"/>
      <c r="HN78" s="57"/>
      <c r="HV78" s="62"/>
      <c r="HW78" s="57"/>
      <c r="HX78" s="57"/>
      <c r="HY78" s="57"/>
      <c r="HZ78" s="57"/>
      <c r="IH78" s="62"/>
      <c r="II78" s="57"/>
      <c r="IJ78" s="57"/>
      <c r="IK78" s="57"/>
      <c r="IL78" s="57"/>
    </row>
    <row r="79" spans="2:13" ht="12" thickBot="1">
      <c r="B79" s="1" t="s">
        <v>150</v>
      </c>
      <c r="I79" s="3"/>
      <c r="J79" s="3"/>
      <c r="K79" s="3"/>
      <c r="L79" s="3"/>
      <c r="M79" s="3"/>
    </row>
    <row r="80" spans="2:14" ht="33" thickBot="1">
      <c r="B80" s="26" t="s">
        <v>151</v>
      </c>
      <c r="C80" s="52" t="s">
        <v>152</v>
      </c>
      <c r="D80" s="53"/>
      <c r="E80" s="27" t="s">
        <v>153</v>
      </c>
      <c r="F80" s="28" t="s">
        <v>154</v>
      </c>
      <c r="G80" s="28" t="s">
        <v>155</v>
      </c>
      <c r="I80" s="47"/>
      <c r="J80" s="61"/>
      <c r="K80" s="61"/>
      <c r="L80" s="47"/>
      <c r="M80" s="47"/>
      <c r="N80" s="47"/>
    </row>
    <row r="81" spans="2:13" ht="12" thickBot="1">
      <c r="B81" s="29" t="s">
        <v>156</v>
      </c>
      <c r="C81" s="51" t="s">
        <v>115</v>
      </c>
      <c r="D81" s="50"/>
      <c r="E81" s="16">
        <v>4</v>
      </c>
      <c r="F81" s="17">
        <v>6035</v>
      </c>
      <c r="G81" s="30">
        <f>E81*F81</f>
        <v>24140</v>
      </c>
      <c r="I81" s="3"/>
      <c r="J81" s="57"/>
      <c r="K81" s="57"/>
      <c r="L81" s="3"/>
      <c r="M81" s="3"/>
    </row>
    <row r="82" spans="2:13" ht="12" thickBot="1">
      <c r="B82" s="25" t="s">
        <v>157</v>
      </c>
      <c r="C82" s="51"/>
      <c r="D82" s="50"/>
      <c r="E82" s="18">
        <v>2</v>
      </c>
      <c r="F82" s="17">
        <v>2150</v>
      </c>
      <c r="G82" s="30">
        <f>E82*F82</f>
        <v>4300</v>
      </c>
      <c r="I82" s="3"/>
      <c r="J82" s="57"/>
      <c r="K82" s="57"/>
      <c r="L82" s="3"/>
      <c r="M82" s="3"/>
    </row>
    <row r="83" spans="2:13" ht="12" thickBot="1">
      <c r="B83" s="25" t="s">
        <v>57</v>
      </c>
      <c r="C83" s="51"/>
      <c r="D83" s="50"/>
      <c r="E83" s="18">
        <v>20</v>
      </c>
      <c r="F83" s="17">
        <v>127.5</v>
      </c>
      <c r="G83" s="30">
        <f>E83*F83</f>
        <v>2550</v>
      </c>
      <c r="I83" s="3"/>
      <c r="J83" s="57"/>
      <c r="K83" s="57"/>
      <c r="L83" s="3"/>
      <c r="M83" s="3"/>
    </row>
    <row r="84" spans="2:13" ht="12" thickBot="1">
      <c r="B84" s="31" t="s">
        <v>158</v>
      </c>
      <c r="C84" s="51" t="s">
        <v>159</v>
      </c>
      <c r="D84" s="50"/>
      <c r="E84" s="19">
        <v>40</v>
      </c>
      <c r="F84" s="17">
        <v>12.5</v>
      </c>
      <c r="G84" s="30">
        <f>E84*F84</f>
        <v>500</v>
      </c>
      <c r="I84" s="3"/>
      <c r="J84" s="57"/>
      <c r="K84" s="57"/>
      <c r="L84" s="3"/>
      <c r="M84" s="3"/>
    </row>
    <row r="85" spans="2:13" ht="12" thickBot="1">
      <c r="B85" s="32" t="s">
        <v>160</v>
      </c>
      <c r="C85" s="51"/>
      <c r="D85" s="50"/>
      <c r="E85" s="33"/>
      <c r="F85" s="23"/>
      <c r="G85" s="23">
        <f>SUM(G81:G84)</f>
        <v>31490</v>
      </c>
      <c r="I85" s="3"/>
      <c r="J85" s="57"/>
      <c r="K85" s="57"/>
      <c r="L85" s="3"/>
      <c r="M85" s="3"/>
    </row>
    <row r="86" spans="4:13" ht="11.25">
      <c r="D86" s="3"/>
      <c r="I86" s="3"/>
      <c r="J86" s="3"/>
      <c r="K86" s="3"/>
      <c r="L86" s="3"/>
      <c r="M86" s="3"/>
    </row>
    <row r="87" spans="2:14" ht="13.5" thickBot="1">
      <c r="B87" s="58" t="s">
        <v>161</v>
      </c>
      <c r="C87" s="59"/>
      <c r="D87" s="59"/>
      <c r="E87" s="59"/>
      <c r="F87" s="59"/>
      <c r="G87" s="59"/>
      <c r="I87" s="57"/>
      <c r="J87" s="60"/>
      <c r="K87" s="60"/>
      <c r="L87" s="60"/>
      <c r="M87" s="60"/>
      <c r="N87" s="60"/>
    </row>
    <row r="88" spans="2:14" ht="33" thickBot="1">
      <c r="B88" s="26" t="s">
        <v>151</v>
      </c>
      <c r="C88" s="52" t="s">
        <v>152</v>
      </c>
      <c r="D88" s="53"/>
      <c r="E88" s="27" t="s">
        <v>153</v>
      </c>
      <c r="F88" s="28" t="s">
        <v>154</v>
      </c>
      <c r="G88" s="28" t="s">
        <v>155</v>
      </c>
      <c r="I88" s="47"/>
      <c r="J88" s="61"/>
      <c r="K88" s="61"/>
      <c r="L88" s="47"/>
      <c r="M88" s="47"/>
      <c r="N88" s="47"/>
    </row>
    <row r="89" spans="2:13" ht="12" thickBot="1">
      <c r="B89" s="29" t="s">
        <v>156</v>
      </c>
      <c r="C89" s="51" t="s">
        <v>162</v>
      </c>
      <c r="D89" s="50"/>
      <c r="E89" s="16">
        <v>8</v>
      </c>
      <c r="F89" s="17">
        <v>3120</v>
      </c>
      <c r="G89" s="30">
        <f>E89*F89</f>
        <v>24960</v>
      </c>
      <c r="I89" s="3"/>
      <c r="J89" s="57"/>
      <c r="K89" s="57"/>
      <c r="L89" s="3"/>
      <c r="M89" s="3"/>
    </row>
    <row r="90" spans="2:13" ht="12" thickBot="1">
      <c r="B90" s="29"/>
      <c r="C90" s="51" t="s">
        <v>163</v>
      </c>
      <c r="D90" s="50"/>
      <c r="E90" s="30">
        <v>4</v>
      </c>
      <c r="F90" s="17">
        <v>1650</v>
      </c>
      <c r="G90" s="30">
        <f>E90*F90</f>
        <v>6600</v>
      </c>
      <c r="I90" s="3"/>
      <c r="J90" s="57"/>
      <c r="K90" s="57"/>
      <c r="L90" s="3"/>
      <c r="M90" s="3"/>
    </row>
    <row r="91" spans="2:13" ht="12" thickBot="1">
      <c r="B91" s="25" t="s">
        <v>157</v>
      </c>
      <c r="C91" s="51"/>
      <c r="D91" s="50"/>
      <c r="E91" s="18">
        <v>2</v>
      </c>
      <c r="F91" s="17">
        <v>2150</v>
      </c>
      <c r="G91" s="30">
        <f>E91*F91</f>
        <v>4300</v>
      </c>
      <c r="I91" s="3"/>
      <c r="J91" s="57"/>
      <c r="K91" s="57"/>
      <c r="L91" s="3"/>
      <c r="M91" s="3"/>
    </row>
    <row r="92" spans="2:13" ht="12" thickBot="1">
      <c r="B92" s="25" t="s">
        <v>57</v>
      </c>
      <c r="C92" s="51"/>
      <c r="D92" s="50"/>
      <c r="E92" s="18">
        <v>20</v>
      </c>
      <c r="F92" s="17">
        <v>127.5</v>
      </c>
      <c r="G92" s="30">
        <f>E92*F92</f>
        <v>2550</v>
      </c>
      <c r="I92" s="3"/>
      <c r="J92" s="57"/>
      <c r="K92" s="57"/>
      <c r="L92" s="3"/>
      <c r="M92" s="3"/>
    </row>
    <row r="93" spans="2:13" ht="12" thickBot="1">
      <c r="B93" s="31" t="s">
        <v>158</v>
      </c>
      <c r="C93" s="51" t="s">
        <v>159</v>
      </c>
      <c r="D93" s="50"/>
      <c r="E93" s="19">
        <v>40</v>
      </c>
      <c r="F93" s="17">
        <v>12.5</v>
      </c>
      <c r="G93" s="30">
        <f>E93*F93</f>
        <v>500</v>
      </c>
      <c r="I93" s="3"/>
      <c r="J93" s="57"/>
      <c r="K93" s="57"/>
      <c r="L93" s="3"/>
      <c r="M93" s="3"/>
    </row>
    <row r="94" spans="2:13" ht="12" thickBot="1">
      <c r="B94" s="32" t="s">
        <v>160</v>
      </c>
      <c r="C94" s="51"/>
      <c r="D94" s="50"/>
      <c r="E94" s="33"/>
      <c r="F94" s="23"/>
      <c r="G94" s="23">
        <f>SUM(G89:G93)</f>
        <v>38910</v>
      </c>
      <c r="I94" s="3"/>
      <c r="J94" s="57"/>
      <c r="K94" s="57"/>
      <c r="L94" s="3"/>
      <c r="M94" s="3"/>
    </row>
    <row r="95" spans="4:13" ht="11.25">
      <c r="D95" s="3"/>
      <c r="I95" s="3"/>
      <c r="J95" s="3"/>
      <c r="K95" s="3"/>
      <c r="L95" s="3"/>
      <c r="M95" s="3"/>
    </row>
    <row r="96" spans="2:14" ht="13.5" thickBot="1">
      <c r="B96" s="58" t="s">
        <v>164</v>
      </c>
      <c r="C96" s="59"/>
      <c r="D96" s="59"/>
      <c r="E96" s="59"/>
      <c r="F96" s="59"/>
      <c r="G96" s="59"/>
      <c r="I96" s="57"/>
      <c r="J96" s="60"/>
      <c r="K96" s="60"/>
      <c r="L96" s="60"/>
      <c r="M96" s="60"/>
      <c r="N96" s="60"/>
    </row>
    <row r="97" spans="2:14" ht="33" thickBot="1">
      <c r="B97" s="26" t="s">
        <v>151</v>
      </c>
      <c r="C97" s="52" t="s">
        <v>152</v>
      </c>
      <c r="D97" s="53"/>
      <c r="E97" s="27" t="s">
        <v>153</v>
      </c>
      <c r="F97" s="28" t="s">
        <v>154</v>
      </c>
      <c r="G97" s="28" t="s">
        <v>155</v>
      </c>
      <c r="I97" s="47"/>
      <c r="J97" s="61"/>
      <c r="K97" s="61"/>
      <c r="L97" s="47"/>
      <c r="M97" s="47"/>
      <c r="N97" s="47"/>
    </row>
    <row r="98" spans="2:13" ht="12" thickBot="1">
      <c r="B98" s="29" t="s">
        <v>156</v>
      </c>
      <c r="C98" s="51" t="s">
        <v>165</v>
      </c>
      <c r="D98" s="50"/>
      <c r="E98" s="16">
        <v>20</v>
      </c>
      <c r="F98" s="17">
        <v>10370</v>
      </c>
      <c r="G98" s="30">
        <f>E98*F98</f>
        <v>207400</v>
      </c>
      <c r="I98" s="3"/>
      <c r="J98" s="57"/>
      <c r="K98" s="57"/>
      <c r="L98" s="3"/>
      <c r="M98" s="3"/>
    </row>
    <row r="99" spans="2:13" ht="12" thickBot="1">
      <c r="B99" s="25" t="s">
        <v>157</v>
      </c>
      <c r="C99" s="51"/>
      <c r="D99" s="50"/>
      <c r="E99" s="18">
        <v>10</v>
      </c>
      <c r="F99" s="17">
        <v>2150</v>
      </c>
      <c r="G99" s="30">
        <f>E99*F99</f>
        <v>21500</v>
      </c>
      <c r="I99" s="3"/>
      <c r="J99" s="57"/>
      <c r="K99" s="57"/>
      <c r="L99" s="3"/>
      <c r="M99" s="3"/>
    </row>
    <row r="100" spans="2:13" ht="12" thickBot="1">
      <c r="B100" s="25" t="s">
        <v>57</v>
      </c>
      <c r="C100" s="51"/>
      <c r="D100" s="50"/>
      <c r="E100" s="18">
        <v>20</v>
      </c>
      <c r="F100" s="17">
        <v>127.5</v>
      </c>
      <c r="G100" s="30">
        <f>E100*F100</f>
        <v>2550</v>
      </c>
      <c r="I100" s="3"/>
      <c r="J100" s="57"/>
      <c r="K100" s="57"/>
      <c r="L100" s="3"/>
      <c r="M100" s="3"/>
    </row>
    <row r="101" spans="2:13" ht="23.25" thickBot="1">
      <c r="B101" s="34" t="s">
        <v>166</v>
      </c>
      <c r="C101" s="51"/>
      <c r="D101" s="54"/>
      <c r="E101" s="35">
        <v>40</v>
      </c>
      <c r="F101" s="17">
        <v>390</v>
      </c>
      <c r="G101" s="30">
        <f>E101*F101</f>
        <v>15600</v>
      </c>
      <c r="I101" s="48"/>
      <c r="J101" s="57"/>
      <c r="K101" s="60"/>
      <c r="L101" s="3"/>
      <c r="M101" s="3"/>
    </row>
    <row r="102" spans="2:13" ht="12" thickBot="1">
      <c r="B102" s="31" t="s">
        <v>158</v>
      </c>
      <c r="C102" s="51" t="s">
        <v>159</v>
      </c>
      <c r="D102" s="50"/>
      <c r="E102" s="19">
        <v>30</v>
      </c>
      <c r="F102" s="17">
        <v>12.5</v>
      </c>
      <c r="G102" s="30">
        <f>E102*F102</f>
        <v>375</v>
      </c>
      <c r="I102" s="3"/>
      <c r="J102" s="57"/>
      <c r="K102" s="57"/>
      <c r="L102" s="3"/>
      <c r="M102" s="3"/>
    </row>
    <row r="103" spans="2:13" ht="12" thickBot="1">
      <c r="B103" s="32" t="s">
        <v>160</v>
      </c>
      <c r="C103" s="51"/>
      <c r="D103" s="50"/>
      <c r="E103" s="33"/>
      <c r="F103" s="23"/>
      <c r="G103" s="23">
        <f>SUM(G98:G102)</f>
        <v>247425</v>
      </c>
      <c r="I103" s="3"/>
      <c r="J103" s="57"/>
      <c r="K103" s="57"/>
      <c r="L103" s="3"/>
      <c r="M103" s="3"/>
    </row>
    <row r="104" spans="4:13" ht="11.25">
      <c r="D104" s="3"/>
      <c r="I104" s="3"/>
      <c r="J104" s="3"/>
      <c r="K104" s="3"/>
      <c r="L104" s="3"/>
      <c r="M104" s="3"/>
    </row>
    <row r="105" spans="2:14" ht="13.5" thickBot="1">
      <c r="B105" s="58" t="s">
        <v>167</v>
      </c>
      <c r="C105" s="59"/>
      <c r="D105" s="59"/>
      <c r="E105" s="59"/>
      <c r="F105" s="59"/>
      <c r="G105" s="59"/>
      <c r="I105" s="57"/>
      <c r="J105" s="60"/>
      <c r="K105" s="60"/>
      <c r="L105" s="60"/>
      <c r="M105" s="60"/>
      <c r="N105" s="60"/>
    </row>
    <row r="106" spans="2:14" ht="33" thickBot="1">
      <c r="B106" s="26" t="s">
        <v>151</v>
      </c>
      <c r="C106" s="52" t="s">
        <v>152</v>
      </c>
      <c r="D106" s="53"/>
      <c r="E106" s="27" t="s">
        <v>153</v>
      </c>
      <c r="F106" s="28" t="s">
        <v>154</v>
      </c>
      <c r="G106" s="28" t="s">
        <v>155</v>
      </c>
      <c r="I106" s="47"/>
      <c r="J106" s="61"/>
      <c r="K106" s="61"/>
      <c r="L106" s="47"/>
      <c r="M106" s="47"/>
      <c r="N106" s="47"/>
    </row>
    <row r="107" spans="2:13" ht="12" thickBot="1">
      <c r="B107" s="29" t="s">
        <v>156</v>
      </c>
      <c r="C107" s="51" t="s">
        <v>168</v>
      </c>
      <c r="D107" s="50"/>
      <c r="E107" s="16">
        <v>40</v>
      </c>
      <c r="F107" s="17">
        <v>5100</v>
      </c>
      <c r="G107" s="30">
        <f aca="true" t="shared" si="0" ref="G107:G112">E107*F107</f>
        <v>204000</v>
      </c>
      <c r="I107" s="3"/>
      <c r="J107" s="57"/>
      <c r="K107" s="57"/>
      <c r="L107" s="3"/>
      <c r="M107" s="3"/>
    </row>
    <row r="108" spans="2:13" ht="12" thickBot="1">
      <c r="B108" s="29" t="s">
        <v>156</v>
      </c>
      <c r="C108" s="51" t="s">
        <v>169</v>
      </c>
      <c r="D108" s="50"/>
      <c r="E108" s="16">
        <v>20</v>
      </c>
      <c r="F108" s="17">
        <v>2720</v>
      </c>
      <c r="G108" s="30">
        <f>E108*F108</f>
        <v>54400</v>
      </c>
      <c r="I108" s="3"/>
      <c r="J108" s="57"/>
      <c r="K108" s="57"/>
      <c r="L108" s="3"/>
      <c r="M108" s="3"/>
    </row>
    <row r="109" spans="2:13" ht="12" thickBot="1">
      <c r="B109" s="25" t="s">
        <v>157</v>
      </c>
      <c r="C109" s="51"/>
      <c r="D109" s="50"/>
      <c r="E109" s="18">
        <v>10</v>
      </c>
      <c r="F109" s="17">
        <v>2150</v>
      </c>
      <c r="G109" s="30">
        <f t="shared" si="0"/>
        <v>21500</v>
      </c>
      <c r="I109" s="3"/>
      <c r="J109" s="57"/>
      <c r="K109" s="57"/>
      <c r="L109" s="3"/>
      <c r="M109" s="3"/>
    </row>
    <row r="110" spans="2:13" ht="12" thickBot="1">
      <c r="B110" s="25" t="s">
        <v>57</v>
      </c>
      <c r="C110" s="51"/>
      <c r="D110" s="50"/>
      <c r="E110" s="18">
        <v>20</v>
      </c>
      <c r="F110" s="17">
        <v>127.5</v>
      </c>
      <c r="G110" s="30">
        <f t="shared" si="0"/>
        <v>2550</v>
      </c>
      <c r="I110" s="3"/>
      <c r="J110" s="57"/>
      <c r="K110" s="57"/>
      <c r="L110" s="3"/>
      <c r="M110" s="3"/>
    </row>
    <row r="111" spans="2:13" ht="23.25" thickBot="1">
      <c r="B111" s="34" t="s">
        <v>166</v>
      </c>
      <c r="C111" s="51"/>
      <c r="D111" s="54"/>
      <c r="E111" s="35">
        <v>40</v>
      </c>
      <c r="F111" s="17">
        <v>390</v>
      </c>
      <c r="G111" s="30">
        <f t="shared" si="0"/>
        <v>15600</v>
      </c>
      <c r="I111" s="48"/>
      <c r="J111" s="57"/>
      <c r="K111" s="60"/>
      <c r="L111" s="3"/>
      <c r="M111" s="3"/>
    </row>
    <row r="112" spans="2:13" ht="12" thickBot="1">
      <c r="B112" s="31" t="s">
        <v>158</v>
      </c>
      <c r="C112" s="51" t="s">
        <v>159</v>
      </c>
      <c r="D112" s="50"/>
      <c r="E112" s="19">
        <v>30</v>
      </c>
      <c r="F112" s="17">
        <v>12.5</v>
      </c>
      <c r="G112" s="30">
        <f t="shared" si="0"/>
        <v>375</v>
      </c>
      <c r="I112" s="3"/>
      <c r="J112" s="57"/>
      <c r="K112" s="57"/>
      <c r="L112" s="3"/>
      <c r="M112" s="3"/>
    </row>
    <row r="113" spans="2:13" ht="12" thickBot="1">
      <c r="B113" s="32" t="s">
        <v>160</v>
      </c>
      <c r="C113" s="51"/>
      <c r="D113" s="50"/>
      <c r="E113" s="33"/>
      <c r="F113" s="23"/>
      <c r="G113" s="23">
        <f>SUM(G107:G112)</f>
        <v>298425</v>
      </c>
      <c r="I113" s="3"/>
      <c r="J113" s="57"/>
      <c r="K113" s="57"/>
      <c r="L113" s="3"/>
      <c r="M113" s="3"/>
    </row>
    <row r="114" spans="4:13" ht="11.25">
      <c r="D114" s="3"/>
      <c r="I114" s="3"/>
      <c r="J114" s="3"/>
      <c r="K114" s="3"/>
      <c r="L114" s="3"/>
      <c r="M114" s="3"/>
    </row>
    <row r="115" spans="4:13" ht="11.25">
      <c r="D115" s="3"/>
      <c r="I115" s="3"/>
      <c r="J115" s="3"/>
      <c r="K115" s="3"/>
      <c r="L115" s="3"/>
      <c r="M115" s="3"/>
    </row>
    <row r="116" spans="2:14" ht="13.5" thickBot="1">
      <c r="B116" s="58" t="s">
        <v>170</v>
      </c>
      <c r="C116" s="59"/>
      <c r="D116" s="59"/>
      <c r="E116" s="59"/>
      <c r="F116" s="59"/>
      <c r="G116" s="59"/>
      <c r="I116" s="57"/>
      <c r="J116" s="60"/>
      <c r="K116" s="60"/>
      <c r="L116" s="60"/>
      <c r="M116" s="60"/>
      <c r="N116" s="60"/>
    </row>
    <row r="117" spans="2:14" ht="33" thickBot="1">
      <c r="B117" s="26" t="s">
        <v>151</v>
      </c>
      <c r="C117" s="52" t="s">
        <v>152</v>
      </c>
      <c r="D117" s="53"/>
      <c r="E117" s="27" t="s">
        <v>153</v>
      </c>
      <c r="F117" s="28" t="s">
        <v>154</v>
      </c>
      <c r="G117" s="28" t="s">
        <v>155</v>
      </c>
      <c r="I117" s="47"/>
      <c r="J117" s="61"/>
      <c r="K117" s="61"/>
      <c r="L117" s="47"/>
      <c r="M117" s="47"/>
      <c r="N117" s="47"/>
    </row>
    <row r="118" spans="2:13" ht="12" thickBot="1">
      <c r="B118" s="29" t="s">
        <v>171</v>
      </c>
      <c r="C118" s="51" t="s">
        <v>172</v>
      </c>
      <c r="D118" s="50"/>
      <c r="E118" s="16">
        <v>1</v>
      </c>
      <c r="F118" s="17">
        <v>12070</v>
      </c>
      <c r="G118" s="30">
        <f>E118*F118</f>
        <v>12070</v>
      </c>
      <c r="I118" s="3"/>
      <c r="J118" s="57"/>
      <c r="K118" s="57"/>
      <c r="L118" s="3"/>
      <c r="M118" s="3"/>
    </row>
    <row r="119" spans="2:13" ht="12" thickBot="1">
      <c r="B119" s="18" t="s">
        <v>9</v>
      </c>
      <c r="C119" s="51"/>
      <c r="D119" s="50"/>
      <c r="E119" s="18">
        <v>1</v>
      </c>
      <c r="F119" s="17">
        <v>8185</v>
      </c>
      <c r="G119" s="30">
        <f>E119*F119</f>
        <v>8185</v>
      </c>
      <c r="I119" s="3"/>
      <c r="J119" s="57"/>
      <c r="K119" s="57"/>
      <c r="L119" s="3"/>
      <c r="M119" s="3"/>
    </row>
    <row r="120" spans="2:13" ht="12" thickBot="1">
      <c r="B120" s="32" t="s">
        <v>160</v>
      </c>
      <c r="C120" s="51"/>
      <c r="D120" s="50"/>
      <c r="E120" s="33"/>
      <c r="F120" s="23"/>
      <c r="G120" s="23">
        <f>SUM(G118:G119)</f>
        <v>20255</v>
      </c>
      <c r="I120" s="3"/>
      <c r="J120" s="57"/>
      <c r="K120" s="57"/>
      <c r="L120" s="3"/>
      <c r="M120" s="3"/>
    </row>
    <row r="121" spans="4:13" ht="11.25">
      <c r="D121" s="3"/>
      <c r="I121" s="3"/>
      <c r="J121" s="3"/>
      <c r="K121" s="3"/>
      <c r="L121" s="3"/>
      <c r="M121" s="3"/>
    </row>
    <row r="122" spans="2:14" ht="13.5" thickBot="1">
      <c r="B122" s="58" t="s">
        <v>173</v>
      </c>
      <c r="C122" s="59"/>
      <c r="D122" s="59"/>
      <c r="E122" s="59"/>
      <c r="F122" s="59"/>
      <c r="G122" s="59"/>
      <c r="I122" s="57"/>
      <c r="J122" s="60"/>
      <c r="K122" s="60"/>
      <c r="L122" s="60"/>
      <c r="M122" s="60"/>
      <c r="N122" s="60"/>
    </row>
    <row r="123" spans="2:14" ht="33" thickBot="1">
      <c r="B123" s="26" t="s">
        <v>151</v>
      </c>
      <c r="C123" s="52" t="s">
        <v>152</v>
      </c>
      <c r="D123" s="53"/>
      <c r="E123" s="27" t="s">
        <v>153</v>
      </c>
      <c r="F123" s="28" t="s">
        <v>154</v>
      </c>
      <c r="G123" s="28" t="s">
        <v>155</v>
      </c>
      <c r="I123" s="47"/>
      <c r="J123" s="61"/>
      <c r="K123" s="61"/>
      <c r="L123" s="47"/>
      <c r="M123" s="47"/>
      <c r="N123" s="47"/>
    </row>
    <row r="124" spans="2:13" ht="12" thickBot="1">
      <c r="B124" s="29" t="s">
        <v>174</v>
      </c>
      <c r="C124" s="51" t="s">
        <v>175</v>
      </c>
      <c r="D124" s="50"/>
      <c r="E124" s="16">
        <v>2</v>
      </c>
      <c r="F124" s="17">
        <v>4948</v>
      </c>
      <c r="G124" s="30">
        <f>E124*F124</f>
        <v>9896</v>
      </c>
      <c r="I124" s="3"/>
      <c r="J124" s="57"/>
      <c r="K124" s="57"/>
      <c r="L124" s="3"/>
      <c r="M124" s="3"/>
    </row>
    <row r="125" spans="2:13" ht="12" thickBot="1">
      <c r="B125" s="29" t="s">
        <v>176</v>
      </c>
      <c r="C125" s="51" t="s">
        <v>177</v>
      </c>
      <c r="D125" s="50"/>
      <c r="E125" s="30">
        <v>1</v>
      </c>
      <c r="F125" s="17">
        <v>2750</v>
      </c>
      <c r="G125" s="30">
        <f>E125*F125</f>
        <v>2750</v>
      </c>
      <c r="I125" s="3"/>
      <c r="J125" s="57"/>
      <c r="K125" s="57"/>
      <c r="L125" s="3"/>
      <c r="M125" s="3"/>
    </row>
    <row r="126" spans="2:13" ht="12" thickBot="1">
      <c r="B126" s="18" t="s">
        <v>9</v>
      </c>
      <c r="C126" s="51"/>
      <c r="D126" s="50"/>
      <c r="E126" s="18">
        <v>1</v>
      </c>
      <c r="F126" s="17">
        <v>8185</v>
      </c>
      <c r="G126" s="30">
        <f>E126*F126</f>
        <v>8185</v>
      </c>
      <c r="I126" s="3"/>
      <c r="J126" s="57"/>
      <c r="K126" s="57"/>
      <c r="L126" s="3"/>
      <c r="M126" s="3"/>
    </row>
    <row r="127" spans="2:13" ht="12" thickBot="1">
      <c r="B127" s="32" t="s">
        <v>160</v>
      </c>
      <c r="C127" s="51"/>
      <c r="D127" s="50"/>
      <c r="E127" s="33"/>
      <c r="F127" s="23"/>
      <c r="G127" s="23">
        <f>SUM(G124:G126)</f>
        <v>20831</v>
      </c>
      <c r="I127" s="3"/>
      <c r="J127" s="57"/>
      <c r="K127" s="57"/>
      <c r="L127" s="3"/>
      <c r="M127" s="3"/>
    </row>
    <row r="128" spans="4:13" ht="11.25">
      <c r="D128" s="3"/>
      <c r="I128" s="3"/>
      <c r="J128" s="3"/>
      <c r="K128" s="3"/>
      <c r="L128" s="3"/>
      <c r="M128" s="3"/>
    </row>
    <row r="129" spans="4:13" ht="11.25">
      <c r="D129" s="3"/>
      <c r="I129" s="3"/>
      <c r="J129" s="3"/>
      <c r="K129" s="3"/>
      <c r="L129" s="3"/>
      <c r="M129" s="3"/>
    </row>
    <row r="130" spans="4:13" ht="11.25">
      <c r="D130" s="3"/>
      <c r="I130" s="3"/>
      <c r="J130" s="3"/>
      <c r="K130" s="3"/>
      <c r="L130" s="3"/>
      <c r="M130" s="3"/>
    </row>
    <row r="131" spans="4:13" ht="11.25">
      <c r="D131" s="3"/>
      <c r="I131" s="3"/>
      <c r="J131" s="3"/>
      <c r="K131" s="3"/>
      <c r="L131" s="3"/>
      <c r="M131" s="3"/>
    </row>
    <row r="132" spans="4:13" ht="11.25">
      <c r="D132" s="3"/>
      <c r="I132" s="3"/>
      <c r="J132" s="3"/>
      <c r="K132" s="3"/>
      <c r="L132" s="3"/>
      <c r="M132" s="3"/>
    </row>
    <row r="133" spans="4:13" ht="11.25">
      <c r="D133" s="3"/>
      <c r="I133" s="3"/>
      <c r="J133" s="3"/>
      <c r="K133" s="3"/>
      <c r="L133" s="3"/>
      <c r="M133" s="3"/>
    </row>
    <row r="134" spans="4:13" ht="11.25">
      <c r="D134" s="3"/>
      <c r="I134" s="3"/>
      <c r="J134" s="3"/>
      <c r="K134" s="3"/>
      <c r="L134" s="3"/>
      <c r="M134" s="3"/>
    </row>
    <row r="135" spans="4:13" ht="11.25">
      <c r="D135" s="3"/>
      <c r="I135" s="3"/>
      <c r="J135" s="3"/>
      <c r="K135" s="3"/>
      <c r="L135" s="3"/>
      <c r="M135" s="3"/>
    </row>
    <row r="136" spans="4:13" ht="11.25">
      <c r="D136" s="3"/>
      <c r="I136" s="3"/>
      <c r="J136" s="3"/>
      <c r="K136" s="3"/>
      <c r="L136" s="3"/>
      <c r="M136" s="3"/>
    </row>
    <row r="137" spans="4:13" ht="11.25">
      <c r="D137" s="3"/>
      <c r="I137" s="3"/>
      <c r="J137" s="3"/>
      <c r="K137" s="3"/>
      <c r="L137" s="3"/>
      <c r="M137" s="3"/>
    </row>
    <row r="138" spans="4:13" ht="11.25">
      <c r="D138" s="3"/>
      <c r="I138" s="3"/>
      <c r="J138" s="3"/>
      <c r="K138" s="3"/>
      <c r="L138" s="3"/>
      <c r="M138" s="3"/>
    </row>
    <row r="139" spans="4:13" ht="11.25">
      <c r="D139" s="3"/>
      <c r="I139" s="3"/>
      <c r="J139" s="3"/>
      <c r="K139" s="3"/>
      <c r="L139" s="3"/>
      <c r="M139" s="3"/>
    </row>
    <row r="140" spans="4:13" ht="11.25">
      <c r="D140" s="3"/>
      <c r="I140" s="3"/>
      <c r="J140" s="3"/>
      <c r="K140" s="3"/>
      <c r="L140" s="3"/>
      <c r="M140" s="3"/>
    </row>
    <row r="141" spans="4:13" ht="11.25">
      <c r="D141" s="3"/>
      <c r="I141" s="3"/>
      <c r="J141" s="3"/>
      <c r="K141" s="3"/>
      <c r="L141" s="3"/>
      <c r="M141" s="3"/>
    </row>
    <row r="142" spans="4:13" ht="11.25">
      <c r="D142" s="3"/>
      <c r="I142" s="3"/>
      <c r="J142" s="3"/>
      <c r="K142" s="3"/>
      <c r="L142" s="3"/>
      <c r="M142" s="3"/>
    </row>
    <row r="143" spans="4:13" ht="11.25">
      <c r="D143" s="3"/>
      <c r="I143" s="3"/>
      <c r="J143" s="3"/>
      <c r="K143" s="3"/>
      <c r="L143" s="3"/>
      <c r="M143" s="3"/>
    </row>
    <row r="144" spans="4:13" ht="11.25">
      <c r="D144" s="3"/>
      <c r="I144" s="3"/>
      <c r="J144" s="3"/>
      <c r="K144" s="3"/>
      <c r="L144" s="3"/>
      <c r="M144" s="3"/>
    </row>
    <row r="145" spans="4:13" ht="11.25">
      <c r="D145" s="3"/>
      <c r="I145" s="3"/>
      <c r="J145" s="3"/>
      <c r="K145" s="3"/>
      <c r="L145" s="3"/>
      <c r="M145" s="3"/>
    </row>
    <row r="146" spans="4:13" ht="11.25">
      <c r="D146" s="3"/>
      <c r="I146" s="3"/>
      <c r="J146" s="3"/>
      <c r="K146" s="3"/>
      <c r="L146" s="3"/>
      <c r="M146" s="3"/>
    </row>
    <row r="147" spans="4:13" ht="11.25">
      <c r="D147" s="3"/>
      <c r="I147" s="3"/>
      <c r="J147" s="3"/>
      <c r="K147" s="3"/>
      <c r="L147" s="3"/>
      <c r="M147" s="3"/>
    </row>
    <row r="148" spans="4:13" ht="11.25">
      <c r="D148" s="3"/>
      <c r="I148" s="3"/>
      <c r="J148" s="3"/>
      <c r="K148" s="3"/>
      <c r="L148" s="3"/>
      <c r="M148" s="3"/>
    </row>
    <row r="149" spans="4:13" ht="11.25">
      <c r="D149" s="3"/>
      <c r="I149" s="3"/>
      <c r="J149" s="3"/>
      <c r="K149" s="3"/>
      <c r="L149" s="3"/>
      <c r="M149" s="3"/>
    </row>
    <row r="150" spans="4:13" ht="11.25">
      <c r="D150" s="3"/>
      <c r="I150" s="3"/>
      <c r="J150" s="3"/>
      <c r="K150" s="3"/>
      <c r="L150" s="3"/>
      <c r="M150" s="3"/>
    </row>
    <row r="151" ht="11.25">
      <c r="D151" s="3"/>
    </row>
    <row r="152" ht="11.25">
      <c r="D152" s="3"/>
    </row>
    <row r="153" ht="11.25">
      <c r="D153" s="3"/>
    </row>
    <row r="154" ht="11.25">
      <c r="D154" s="3"/>
    </row>
    <row r="155" ht="11.25">
      <c r="D155" s="3"/>
    </row>
    <row r="156" ht="11.25">
      <c r="D156" s="3"/>
    </row>
    <row r="157" ht="11.25">
      <c r="D157" s="3"/>
    </row>
    <row r="158" ht="11.25">
      <c r="D158" s="3"/>
    </row>
    <row r="159" ht="11.25">
      <c r="D159" s="3"/>
    </row>
    <row r="160" ht="11.25">
      <c r="D160" s="3"/>
    </row>
    <row r="161" ht="11.25">
      <c r="D161" s="3"/>
    </row>
    <row r="162" ht="11.25">
      <c r="D162" s="3"/>
    </row>
    <row r="163" ht="11.25">
      <c r="D163" s="3"/>
    </row>
    <row r="164" ht="11.25">
      <c r="D164" s="3"/>
    </row>
    <row r="165" ht="11.25">
      <c r="D165" s="3"/>
    </row>
    <row r="166" ht="11.25">
      <c r="D166" s="3"/>
    </row>
    <row r="167" ht="12" thickBot="1">
      <c r="B167" s="1" t="s">
        <v>178</v>
      </c>
    </row>
    <row r="168" spans="2:7" ht="33" thickBot="1">
      <c r="B168" s="26" t="s">
        <v>151</v>
      </c>
      <c r="C168" s="52" t="s">
        <v>152</v>
      </c>
      <c r="D168" s="53"/>
      <c r="E168" s="27" t="s">
        <v>153</v>
      </c>
      <c r="F168" s="28" t="s">
        <v>154</v>
      </c>
      <c r="G168" s="28" t="s">
        <v>155</v>
      </c>
    </row>
    <row r="169" spans="2:7" ht="12" thickBot="1">
      <c r="B169" s="29" t="s">
        <v>156</v>
      </c>
      <c r="C169" s="51" t="s">
        <v>60</v>
      </c>
      <c r="D169" s="50"/>
      <c r="E169" s="16">
        <v>4</v>
      </c>
      <c r="F169" s="17">
        <v>9450</v>
      </c>
      <c r="G169" s="30">
        <f>E169*F169</f>
        <v>37800</v>
      </c>
    </row>
    <row r="170" spans="2:7" ht="12" thickBot="1">
      <c r="B170" s="29"/>
      <c r="C170" s="51" t="s">
        <v>179</v>
      </c>
      <c r="D170" s="50"/>
      <c r="E170" s="30">
        <v>4</v>
      </c>
      <c r="F170" s="17">
        <v>3180</v>
      </c>
      <c r="G170" s="30">
        <f>E170*F170</f>
        <v>12720</v>
      </c>
    </row>
    <row r="171" spans="2:7" ht="12" thickBot="1">
      <c r="B171" s="25" t="s">
        <v>157</v>
      </c>
      <c r="C171" s="51"/>
      <c r="D171" s="50"/>
      <c r="E171" s="18">
        <v>2</v>
      </c>
      <c r="F171" s="17">
        <v>1275</v>
      </c>
      <c r="G171" s="30">
        <f>E171*F171</f>
        <v>2550</v>
      </c>
    </row>
    <row r="172" spans="2:7" ht="12" thickBot="1">
      <c r="B172" s="25" t="s">
        <v>57</v>
      </c>
      <c r="C172" s="51"/>
      <c r="D172" s="50"/>
      <c r="E172" s="18">
        <v>20</v>
      </c>
      <c r="F172" s="17">
        <v>127.5</v>
      </c>
      <c r="G172" s="30">
        <f>E172*F172</f>
        <v>2550</v>
      </c>
    </row>
    <row r="173" spans="2:7" ht="12" thickBot="1">
      <c r="B173" s="31" t="s">
        <v>158</v>
      </c>
      <c r="C173" s="51" t="s">
        <v>159</v>
      </c>
      <c r="D173" s="50"/>
      <c r="E173" s="19">
        <v>40</v>
      </c>
      <c r="F173" s="17">
        <v>8.5</v>
      </c>
      <c r="G173" s="30">
        <f>E173*F173</f>
        <v>340</v>
      </c>
    </row>
    <row r="174" spans="2:7" ht="12" thickBot="1">
      <c r="B174" s="32" t="s">
        <v>160</v>
      </c>
      <c r="C174" s="51"/>
      <c r="D174" s="50"/>
      <c r="E174" s="33"/>
      <c r="F174" s="23"/>
      <c r="G174" s="23">
        <f>SUM(G169:G173)</f>
        <v>55960</v>
      </c>
    </row>
    <row r="176" ht="11.25">
      <c r="C176" s="1" t="s">
        <v>180</v>
      </c>
    </row>
    <row r="177" ht="12" thickBot="1"/>
    <row r="178" spans="2:7" ht="33" thickBot="1">
      <c r="B178" s="26" t="s">
        <v>151</v>
      </c>
      <c r="C178" s="52" t="s">
        <v>152</v>
      </c>
      <c r="D178" s="53"/>
      <c r="E178" s="27" t="s">
        <v>153</v>
      </c>
      <c r="F178" s="28" t="s">
        <v>154</v>
      </c>
      <c r="G178" s="28" t="s">
        <v>155</v>
      </c>
    </row>
    <row r="179" spans="2:7" ht="12" thickBot="1">
      <c r="B179" s="29" t="s">
        <v>156</v>
      </c>
      <c r="C179" s="51" t="s">
        <v>165</v>
      </c>
      <c r="D179" s="50"/>
      <c r="E179" s="16">
        <v>20</v>
      </c>
      <c r="F179" s="17">
        <v>10370</v>
      </c>
      <c r="G179" s="30">
        <f aca="true" t="shared" si="1" ref="G179:G192">E179*F179</f>
        <v>207400</v>
      </c>
    </row>
    <row r="180" spans="2:7" ht="12" thickBot="1">
      <c r="B180" s="29"/>
      <c r="C180" s="51" t="s">
        <v>181</v>
      </c>
      <c r="D180" s="50"/>
      <c r="E180" s="30">
        <v>0</v>
      </c>
      <c r="F180" s="17">
        <v>4500</v>
      </c>
      <c r="G180" s="30">
        <f t="shared" si="1"/>
        <v>0</v>
      </c>
    </row>
    <row r="181" spans="2:7" ht="12" thickBot="1">
      <c r="B181" s="29"/>
      <c r="C181" s="51" t="s">
        <v>182</v>
      </c>
      <c r="D181" s="50"/>
      <c r="E181" s="30">
        <v>0</v>
      </c>
      <c r="F181" s="17">
        <v>10115</v>
      </c>
      <c r="G181" s="30">
        <f t="shared" si="1"/>
        <v>0</v>
      </c>
    </row>
    <row r="182" spans="2:7" ht="12" thickBot="1">
      <c r="B182" s="29"/>
      <c r="C182" s="51" t="s">
        <v>183</v>
      </c>
      <c r="D182" s="50"/>
      <c r="E182" s="30">
        <v>0</v>
      </c>
      <c r="F182" s="17">
        <v>3585</v>
      </c>
      <c r="G182" s="30">
        <f t="shared" si="1"/>
        <v>0</v>
      </c>
    </row>
    <row r="183" spans="2:7" ht="12" thickBot="1">
      <c r="B183" s="29"/>
      <c r="C183" s="51" t="s">
        <v>184</v>
      </c>
      <c r="D183" s="50"/>
      <c r="E183" s="30">
        <v>0</v>
      </c>
      <c r="F183" s="17">
        <v>5822</v>
      </c>
      <c r="G183" s="30">
        <f t="shared" si="1"/>
        <v>0</v>
      </c>
    </row>
    <row r="184" spans="2:7" ht="12" thickBot="1">
      <c r="B184" s="29"/>
      <c r="C184" s="51" t="s">
        <v>185</v>
      </c>
      <c r="D184" s="50"/>
      <c r="E184" s="30">
        <v>0</v>
      </c>
      <c r="F184" s="17">
        <v>2890</v>
      </c>
      <c r="G184" s="30">
        <f t="shared" si="1"/>
        <v>0</v>
      </c>
    </row>
    <row r="185" spans="2:7" ht="12" thickBot="1">
      <c r="B185" s="29"/>
      <c r="C185" s="51" t="s">
        <v>186</v>
      </c>
      <c r="D185" s="50"/>
      <c r="E185" s="30">
        <v>0</v>
      </c>
      <c r="F185" s="17">
        <v>6250</v>
      </c>
      <c r="G185" s="30">
        <f t="shared" si="1"/>
        <v>0</v>
      </c>
    </row>
    <row r="186" spans="2:7" ht="12" thickBot="1">
      <c r="B186" s="29"/>
      <c r="C186" s="51" t="s">
        <v>187</v>
      </c>
      <c r="D186" s="50"/>
      <c r="E186" s="30">
        <v>0</v>
      </c>
      <c r="F186" s="17">
        <v>3400</v>
      </c>
      <c r="G186" s="30">
        <f t="shared" si="1"/>
        <v>0</v>
      </c>
    </row>
    <row r="187" spans="2:7" ht="12" thickBot="1">
      <c r="B187" s="18" t="s">
        <v>188</v>
      </c>
      <c r="C187" s="51" t="s">
        <v>189</v>
      </c>
      <c r="D187" s="50"/>
      <c r="E187" s="30">
        <v>0</v>
      </c>
      <c r="F187" s="17">
        <v>8500</v>
      </c>
      <c r="G187" s="30">
        <f t="shared" si="1"/>
        <v>0</v>
      </c>
    </row>
    <row r="188" spans="2:7" ht="12" thickBot="1">
      <c r="B188" s="29"/>
      <c r="C188" s="51" t="s">
        <v>190</v>
      </c>
      <c r="D188" s="50"/>
      <c r="E188" s="30">
        <v>0</v>
      </c>
      <c r="F188" s="17">
        <v>3650</v>
      </c>
      <c r="G188" s="30">
        <f t="shared" si="1"/>
        <v>0</v>
      </c>
    </row>
    <row r="189" spans="2:7" ht="12" thickBot="1">
      <c r="B189" s="25" t="s">
        <v>157</v>
      </c>
      <c r="C189" s="51"/>
      <c r="D189" s="50"/>
      <c r="E189" s="18">
        <v>10</v>
      </c>
      <c r="F189" s="17">
        <v>1275</v>
      </c>
      <c r="G189" s="30">
        <f t="shared" si="1"/>
        <v>12750</v>
      </c>
    </row>
    <row r="190" spans="2:7" ht="12" thickBot="1">
      <c r="B190" s="25" t="s">
        <v>57</v>
      </c>
      <c r="C190" s="51"/>
      <c r="D190" s="50"/>
      <c r="E190" s="18">
        <v>20</v>
      </c>
      <c r="F190" s="17">
        <v>127.5</v>
      </c>
      <c r="G190" s="30">
        <f t="shared" si="1"/>
        <v>2550</v>
      </c>
    </row>
    <row r="191" spans="2:7" ht="23.25" thickBot="1">
      <c r="B191" s="34" t="s">
        <v>166</v>
      </c>
      <c r="C191" s="51"/>
      <c r="D191" s="54"/>
      <c r="E191" s="35">
        <v>40</v>
      </c>
      <c r="F191" s="17">
        <v>390</v>
      </c>
      <c r="G191" s="30">
        <f t="shared" si="1"/>
        <v>15600</v>
      </c>
    </row>
    <row r="192" spans="2:7" ht="12" thickBot="1">
      <c r="B192" s="31" t="s">
        <v>158</v>
      </c>
      <c r="C192" s="51" t="s">
        <v>159</v>
      </c>
      <c r="D192" s="50"/>
      <c r="E192" s="19">
        <v>1750</v>
      </c>
      <c r="F192" s="17">
        <v>11.5</v>
      </c>
      <c r="G192" s="30">
        <f t="shared" si="1"/>
        <v>20125</v>
      </c>
    </row>
    <row r="193" spans="2:7" ht="12" thickBot="1">
      <c r="B193" s="32" t="s">
        <v>160</v>
      </c>
      <c r="C193" s="51"/>
      <c r="D193" s="50"/>
      <c r="E193" s="33"/>
      <c r="F193" s="23"/>
      <c r="G193" s="23">
        <f>SUM(G179:G192)</f>
        <v>258425</v>
      </c>
    </row>
    <row r="197" ht="11.25">
      <c r="C197" s="1" t="s">
        <v>191</v>
      </c>
    </row>
    <row r="198" ht="12" thickBot="1"/>
    <row r="199" spans="2:7" ht="33" thickBot="1">
      <c r="B199" s="26" t="s">
        <v>151</v>
      </c>
      <c r="C199" s="52" t="s">
        <v>152</v>
      </c>
      <c r="D199" s="53"/>
      <c r="E199" s="27" t="s">
        <v>153</v>
      </c>
      <c r="F199" s="28" t="s">
        <v>154</v>
      </c>
      <c r="G199" s="28" t="s">
        <v>155</v>
      </c>
    </row>
    <row r="200" spans="2:7" ht="12" thickBot="1">
      <c r="B200" s="29" t="s">
        <v>156</v>
      </c>
      <c r="C200" s="51" t="s">
        <v>165</v>
      </c>
      <c r="D200" s="50"/>
      <c r="E200" s="16">
        <v>12</v>
      </c>
      <c r="F200" s="17">
        <v>10370</v>
      </c>
      <c r="G200" s="30">
        <f aca="true" t="shared" si="2" ref="G200:G217">E200*F200</f>
        <v>124440</v>
      </c>
    </row>
    <row r="201" spans="2:7" ht="12" thickBot="1">
      <c r="B201" s="29"/>
      <c r="C201" s="51" t="s">
        <v>192</v>
      </c>
      <c r="D201" s="50"/>
      <c r="E201" s="30">
        <v>12</v>
      </c>
      <c r="F201" s="17">
        <v>4300</v>
      </c>
      <c r="G201" s="30">
        <f t="shared" si="2"/>
        <v>51600</v>
      </c>
    </row>
    <row r="202" spans="2:7" ht="12" thickBot="1">
      <c r="B202" s="29"/>
      <c r="C202" s="51" t="s">
        <v>193</v>
      </c>
      <c r="D202" s="50"/>
      <c r="E202" s="30">
        <v>10</v>
      </c>
      <c r="F202" s="17">
        <v>8509</v>
      </c>
      <c r="G202" s="30">
        <f t="shared" si="2"/>
        <v>85090</v>
      </c>
    </row>
    <row r="203" spans="2:7" ht="12" thickBot="1">
      <c r="B203" s="29"/>
      <c r="C203" s="51" t="s">
        <v>194</v>
      </c>
      <c r="D203" s="50"/>
      <c r="E203" s="30">
        <v>10</v>
      </c>
      <c r="F203" s="17">
        <v>3400</v>
      </c>
      <c r="G203" s="30">
        <f t="shared" si="2"/>
        <v>34000</v>
      </c>
    </row>
    <row r="204" spans="2:7" ht="12" thickBot="1">
      <c r="B204" s="29"/>
      <c r="C204" s="51" t="s">
        <v>195</v>
      </c>
      <c r="D204" s="50"/>
      <c r="E204" s="30">
        <v>2</v>
      </c>
      <c r="F204" s="17">
        <v>6250</v>
      </c>
      <c r="G204" s="30">
        <f t="shared" si="2"/>
        <v>12500</v>
      </c>
    </row>
    <row r="205" spans="2:7" ht="12" thickBot="1">
      <c r="B205" s="29"/>
      <c r="C205" s="51" t="s">
        <v>196</v>
      </c>
      <c r="D205" s="50"/>
      <c r="E205" s="30">
        <v>2</v>
      </c>
      <c r="F205" s="17">
        <v>3400</v>
      </c>
      <c r="G205" s="30">
        <f t="shared" si="2"/>
        <v>6800</v>
      </c>
    </row>
    <row r="206" spans="2:7" ht="12" thickBot="1">
      <c r="B206" s="29"/>
      <c r="C206" s="51" t="s">
        <v>197</v>
      </c>
      <c r="D206" s="50"/>
      <c r="E206" s="30">
        <v>2</v>
      </c>
      <c r="F206" s="17">
        <v>5820</v>
      </c>
      <c r="G206" s="30">
        <f>E206*F206</f>
        <v>11640</v>
      </c>
    </row>
    <row r="207" spans="2:7" ht="12" thickBot="1">
      <c r="B207" s="29"/>
      <c r="C207" s="51" t="s">
        <v>198</v>
      </c>
      <c r="D207" s="50"/>
      <c r="E207" s="30">
        <v>2</v>
      </c>
      <c r="F207" s="17">
        <v>3255</v>
      </c>
      <c r="G207" s="30">
        <f>E207*F207</f>
        <v>6510</v>
      </c>
    </row>
    <row r="208" spans="2:7" ht="12" thickBot="1">
      <c r="B208" s="29"/>
      <c r="C208" s="51" t="s">
        <v>199</v>
      </c>
      <c r="D208" s="50"/>
      <c r="E208" s="30">
        <v>4</v>
      </c>
      <c r="F208" s="17">
        <v>6305</v>
      </c>
      <c r="G208" s="30">
        <f t="shared" si="2"/>
        <v>25220</v>
      </c>
    </row>
    <row r="209" spans="2:7" ht="12" thickBot="1">
      <c r="B209" s="29"/>
      <c r="C209" s="51" t="s">
        <v>200</v>
      </c>
      <c r="D209" s="50"/>
      <c r="E209" s="30">
        <v>4</v>
      </c>
      <c r="F209" s="17">
        <v>3650</v>
      </c>
      <c r="G209" s="30">
        <f t="shared" si="2"/>
        <v>14600</v>
      </c>
    </row>
    <row r="210" spans="2:7" ht="12" thickBot="1">
      <c r="B210" s="29"/>
      <c r="C210" s="51" t="s">
        <v>201</v>
      </c>
      <c r="D210" s="50"/>
      <c r="E210" s="30">
        <v>6</v>
      </c>
      <c r="F210" s="17">
        <v>5820</v>
      </c>
      <c r="G210" s="30">
        <f>E210*F210</f>
        <v>34920</v>
      </c>
    </row>
    <row r="211" spans="2:7" ht="12" thickBot="1">
      <c r="B211" s="29"/>
      <c r="C211" s="51" t="s">
        <v>202</v>
      </c>
      <c r="D211" s="50"/>
      <c r="E211" s="30">
        <v>6</v>
      </c>
      <c r="F211" s="17">
        <v>3255</v>
      </c>
      <c r="G211" s="30">
        <f>E211*F211</f>
        <v>19530</v>
      </c>
    </row>
    <row r="212" spans="2:7" ht="12" thickBot="1">
      <c r="B212" s="18" t="s">
        <v>188</v>
      </c>
      <c r="C212" s="51" t="s">
        <v>189</v>
      </c>
      <c r="D212" s="50"/>
      <c r="E212" s="30">
        <v>8</v>
      </c>
      <c r="F212" s="17">
        <v>8500</v>
      </c>
      <c r="G212" s="30">
        <f t="shared" si="2"/>
        <v>68000</v>
      </c>
    </row>
    <row r="213" spans="2:7" ht="12" thickBot="1">
      <c r="B213" s="29"/>
      <c r="C213" s="51" t="s">
        <v>190</v>
      </c>
      <c r="D213" s="50"/>
      <c r="E213" s="30">
        <v>8</v>
      </c>
      <c r="F213" s="17">
        <v>3650</v>
      </c>
      <c r="G213" s="30">
        <f t="shared" si="2"/>
        <v>29200</v>
      </c>
    </row>
    <row r="214" spans="2:7" ht="12" thickBot="1">
      <c r="B214" s="25" t="s">
        <v>157</v>
      </c>
      <c r="C214" s="51"/>
      <c r="D214" s="50"/>
      <c r="E214" s="18">
        <v>10</v>
      </c>
      <c r="F214" s="17">
        <v>1275</v>
      </c>
      <c r="G214" s="30">
        <f t="shared" si="2"/>
        <v>12750</v>
      </c>
    </row>
    <row r="215" spans="2:7" ht="12" thickBot="1">
      <c r="B215" s="25" t="s">
        <v>57</v>
      </c>
      <c r="C215" s="51"/>
      <c r="D215" s="50"/>
      <c r="E215" s="18">
        <v>200</v>
      </c>
      <c r="F215" s="17">
        <v>127.5</v>
      </c>
      <c r="G215" s="30">
        <f t="shared" si="2"/>
        <v>25500</v>
      </c>
    </row>
    <row r="216" spans="2:7" ht="23.25" thickBot="1">
      <c r="B216" s="34" t="s">
        <v>166</v>
      </c>
      <c r="C216" s="51"/>
      <c r="D216" s="54"/>
      <c r="E216" s="35">
        <v>120</v>
      </c>
      <c r="F216" s="17">
        <v>390</v>
      </c>
      <c r="G216" s="30">
        <f t="shared" si="2"/>
        <v>46800</v>
      </c>
    </row>
    <row r="217" spans="2:7" ht="12" thickBot="1">
      <c r="B217" s="31" t="s">
        <v>158</v>
      </c>
      <c r="C217" s="51" t="s">
        <v>159</v>
      </c>
      <c r="D217" s="50"/>
      <c r="E217" s="19">
        <v>1400</v>
      </c>
      <c r="F217" s="17">
        <v>11.5</v>
      </c>
      <c r="G217" s="30">
        <f t="shared" si="2"/>
        <v>16100</v>
      </c>
    </row>
    <row r="218" spans="2:7" ht="12" thickBot="1">
      <c r="B218" s="32" t="s">
        <v>160</v>
      </c>
      <c r="C218" s="51"/>
      <c r="D218" s="50"/>
      <c r="E218" s="33"/>
      <c r="F218" s="23"/>
      <c r="G218" s="23">
        <f>SUM(G200:G217)</f>
        <v>625200</v>
      </c>
    </row>
    <row r="221" ht="11.25">
      <c r="C221" s="1" t="s">
        <v>203</v>
      </c>
    </row>
    <row r="222" ht="12" thickBot="1"/>
    <row r="223" spans="2:7" ht="33" thickBot="1">
      <c r="B223" s="26" t="s">
        <v>151</v>
      </c>
      <c r="C223" s="52" t="s">
        <v>152</v>
      </c>
      <c r="D223" s="53"/>
      <c r="E223" s="27" t="s">
        <v>153</v>
      </c>
      <c r="F223" s="28" t="s">
        <v>154</v>
      </c>
      <c r="G223" s="28" t="s">
        <v>155</v>
      </c>
    </row>
    <row r="224" spans="2:7" ht="12" thickBot="1">
      <c r="B224" s="29" t="s">
        <v>156</v>
      </c>
      <c r="C224" s="51" t="s">
        <v>204</v>
      </c>
      <c r="D224" s="50"/>
      <c r="E224" s="16">
        <v>10</v>
      </c>
      <c r="F224" s="17">
        <v>10570</v>
      </c>
      <c r="G224" s="30">
        <f aca="true" t="shared" si="3" ref="G224:G239">E224*F224</f>
        <v>105700</v>
      </c>
    </row>
    <row r="225" spans="2:7" ht="12" thickBot="1">
      <c r="B225" s="29"/>
      <c r="C225" s="51" t="s">
        <v>181</v>
      </c>
      <c r="D225" s="50"/>
      <c r="E225" s="30">
        <v>10</v>
      </c>
      <c r="F225" s="17">
        <v>4500</v>
      </c>
      <c r="G225" s="30">
        <f t="shared" si="3"/>
        <v>45000</v>
      </c>
    </row>
    <row r="226" spans="2:7" ht="12" thickBot="1">
      <c r="B226" s="29"/>
      <c r="C226" s="51" t="s">
        <v>195</v>
      </c>
      <c r="D226" s="50"/>
      <c r="E226" s="30">
        <v>4</v>
      </c>
      <c r="F226" s="17">
        <v>6250</v>
      </c>
      <c r="G226" s="30">
        <f t="shared" si="3"/>
        <v>25000</v>
      </c>
    </row>
    <row r="227" spans="2:7" ht="12" thickBot="1">
      <c r="B227" s="29"/>
      <c r="C227" s="51" t="s">
        <v>196</v>
      </c>
      <c r="D227" s="50"/>
      <c r="E227" s="30">
        <v>4</v>
      </c>
      <c r="F227" s="17">
        <v>3400</v>
      </c>
      <c r="G227" s="30">
        <f t="shared" si="3"/>
        <v>13600</v>
      </c>
    </row>
    <row r="228" spans="2:7" ht="12" thickBot="1">
      <c r="B228" s="29"/>
      <c r="C228" s="51" t="s">
        <v>197</v>
      </c>
      <c r="D228" s="50"/>
      <c r="E228" s="30">
        <v>2</v>
      </c>
      <c r="F228" s="17">
        <v>5820</v>
      </c>
      <c r="G228" s="30">
        <f t="shared" si="3"/>
        <v>11640</v>
      </c>
    </row>
    <row r="229" spans="2:7" ht="12" thickBot="1">
      <c r="B229" s="29"/>
      <c r="C229" s="51" t="s">
        <v>198</v>
      </c>
      <c r="D229" s="50"/>
      <c r="E229" s="30">
        <v>2</v>
      </c>
      <c r="F229" s="17">
        <v>3255</v>
      </c>
      <c r="G229" s="30">
        <f t="shared" si="3"/>
        <v>6510</v>
      </c>
    </row>
    <row r="230" spans="2:7" ht="12" thickBot="1">
      <c r="B230" s="29"/>
      <c r="C230" s="51" t="s">
        <v>199</v>
      </c>
      <c r="D230" s="50"/>
      <c r="E230" s="30">
        <v>4</v>
      </c>
      <c r="F230" s="17">
        <v>6305</v>
      </c>
      <c r="G230" s="30">
        <f t="shared" si="3"/>
        <v>25220</v>
      </c>
    </row>
    <row r="231" spans="2:7" ht="12" thickBot="1">
      <c r="B231" s="29"/>
      <c r="C231" s="51" t="s">
        <v>200</v>
      </c>
      <c r="D231" s="50"/>
      <c r="E231" s="30">
        <v>4</v>
      </c>
      <c r="F231" s="17">
        <v>3650</v>
      </c>
      <c r="G231" s="30">
        <f t="shared" si="3"/>
        <v>14600</v>
      </c>
    </row>
    <row r="232" spans="2:7" ht="12" thickBot="1">
      <c r="B232" s="29"/>
      <c r="C232" s="51" t="s">
        <v>141</v>
      </c>
      <c r="D232" s="50"/>
      <c r="E232" s="30">
        <v>12</v>
      </c>
      <c r="F232" s="17">
        <v>4420</v>
      </c>
      <c r="G232" s="30">
        <f t="shared" si="3"/>
        <v>53040</v>
      </c>
    </row>
    <row r="233" spans="2:7" ht="12" thickBot="1">
      <c r="B233" s="29"/>
      <c r="C233" s="51" t="s">
        <v>205</v>
      </c>
      <c r="D233" s="50"/>
      <c r="E233" s="30">
        <v>12</v>
      </c>
      <c r="F233" s="17">
        <v>2500</v>
      </c>
      <c r="G233" s="30">
        <f t="shared" si="3"/>
        <v>30000</v>
      </c>
    </row>
    <row r="234" spans="2:7" ht="12" thickBot="1">
      <c r="B234" s="18" t="s">
        <v>188</v>
      </c>
      <c r="C234" s="51" t="s">
        <v>189</v>
      </c>
      <c r="D234" s="50"/>
      <c r="E234" s="30">
        <v>8</v>
      </c>
      <c r="F234" s="17">
        <v>8500</v>
      </c>
      <c r="G234" s="30">
        <f t="shared" si="3"/>
        <v>68000</v>
      </c>
    </row>
    <row r="235" spans="2:7" ht="12" thickBot="1">
      <c r="B235" s="29"/>
      <c r="C235" s="51" t="s">
        <v>190</v>
      </c>
      <c r="D235" s="50"/>
      <c r="E235" s="30">
        <v>8</v>
      </c>
      <c r="F235" s="17">
        <v>3650</v>
      </c>
      <c r="G235" s="30">
        <f t="shared" si="3"/>
        <v>29200</v>
      </c>
    </row>
    <row r="236" spans="2:7" ht="12" thickBot="1">
      <c r="B236" s="25" t="s">
        <v>157</v>
      </c>
      <c r="C236" s="51"/>
      <c r="D236" s="50"/>
      <c r="E236" s="18">
        <v>10</v>
      </c>
      <c r="F236" s="17">
        <v>1275</v>
      </c>
      <c r="G236" s="30">
        <f t="shared" si="3"/>
        <v>12750</v>
      </c>
    </row>
    <row r="237" spans="2:7" ht="12" thickBot="1">
      <c r="B237" s="25" t="s">
        <v>57</v>
      </c>
      <c r="C237" s="51"/>
      <c r="D237" s="50"/>
      <c r="E237" s="18">
        <v>200</v>
      </c>
      <c r="F237" s="17">
        <v>127.5</v>
      </c>
      <c r="G237" s="30">
        <f t="shared" si="3"/>
        <v>25500</v>
      </c>
    </row>
    <row r="238" spans="2:7" ht="23.25" thickBot="1">
      <c r="B238" s="34" t="s">
        <v>166</v>
      </c>
      <c r="C238" s="51"/>
      <c r="D238" s="54"/>
      <c r="E238" s="35">
        <v>125</v>
      </c>
      <c r="F238" s="17">
        <v>390</v>
      </c>
      <c r="G238" s="30">
        <f t="shared" si="3"/>
        <v>48750</v>
      </c>
    </row>
    <row r="239" spans="2:7" ht="12" thickBot="1">
      <c r="B239" s="31" t="s">
        <v>158</v>
      </c>
      <c r="C239" s="51" t="s">
        <v>159</v>
      </c>
      <c r="D239" s="50"/>
      <c r="E239" s="19">
        <v>1350</v>
      </c>
      <c r="F239" s="17">
        <v>11.5</v>
      </c>
      <c r="G239" s="30">
        <f t="shared" si="3"/>
        <v>15525</v>
      </c>
    </row>
    <row r="240" spans="2:7" ht="12" thickBot="1">
      <c r="B240" s="32" t="s">
        <v>160</v>
      </c>
      <c r="C240" s="51"/>
      <c r="D240" s="50"/>
      <c r="E240" s="33"/>
      <c r="F240" s="23"/>
      <c r="G240" s="23">
        <f>SUM(G224:G239)</f>
        <v>530035</v>
      </c>
    </row>
    <row r="245" ht="11.25">
      <c r="C245" s="1" t="s">
        <v>206</v>
      </c>
    </row>
    <row r="246" ht="12" thickBot="1"/>
    <row r="247" spans="2:7" ht="33" thickBot="1">
      <c r="B247" s="26" t="s">
        <v>151</v>
      </c>
      <c r="C247" s="52" t="s">
        <v>152</v>
      </c>
      <c r="D247" s="53"/>
      <c r="E247" s="27" t="s">
        <v>153</v>
      </c>
      <c r="F247" s="28" t="s">
        <v>154</v>
      </c>
      <c r="G247" s="28" t="s">
        <v>155</v>
      </c>
    </row>
    <row r="248" spans="2:9" ht="12" thickBot="1">
      <c r="B248" s="29" t="s">
        <v>156</v>
      </c>
      <c r="C248" s="51" t="s">
        <v>207</v>
      </c>
      <c r="D248" s="50"/>
      <c r="E248" s="16">
        <v>4</v>
      </c>
      <c r="F248" s="17">
        <v>8500</v>
      </c>
      <c r="G248" s="30">
        <f>E248*F248</f>
        <v>34000</v>
      </c>
      <c r="I248" s="1">
        <v>2949012169</v>
      </c>
    </row>
    <row r="249" spans="2:9" ht="12" thickBot="1">
      <c r="B249" s="29"/>
      <c r="C249" s="51" t="s">
        <v>208</v>
      </c>
      <c r="D249" s="50"/>
      <c r="E249" s="30">
        <v>4</v>
      </c>
      <c r="F249" s="17">
        <v>3500</v>
      </c>
      <c r="G249" s="30">
        <f>E249*F249</f>
        <v>14000</v>
      </c>
      <c r="I249" s="1">
        <v>1000</v>
      </c>
    </row>
    <row r="250" spans="2:9" ht="12" thickBot="1">
      <c r="B250" s="29"/>
      <c r="C250" s="51" t="s">
        <v>184</v>
      </c>
      <c r="D250" s="50"/>
      <c r="E250" s="30">
        <v>12</v>
      </c>
      <c r="F250" s="17">
        <v>5820</v>
      </c>
      <c r="G250" s="30">
        <f>E250*F250</f>
        <v>69840</v>
      </c>
      <c r="I250" s="1">
        <v>1000</v>
      </c>
    </row>
    <row r="251" spans="2:9" ht="12" thickBot="1">
      <c r="B251" s="29"/>
      <c r="C251" s="51" t="s">
        <v>185</v>
      </c>
      <c r="D251" s="50"/>
      <c r="E251" s="30">
        <v>12</v>
      </c>
      <c r="F251" s="17">
        <v>3255</v>
      </c>
      <c r="G251" s="30">
        <f>E251*F251</f>
        <v>39060</v>
      </c>
      <c r="I251" s="1">
        <f>I248/I249/I250</f>
        <v>2949.012169</v>
      </c>
    </row>
    <row r="252" spans="2:7" ht="42" customHeight="1" thickBot="1">
      <c r="B252" s="29"/>
      <c r="C252" s="55" t="s">
        <v>65</v>
      </c>
      <c r="D252" s="56"/>
      <c r="E252" s="30">
        <v>4</v>
      </c>
      <c r="F252" s="17">
        <v>11100</v>
      </c>
      <c r="G252" s="30">
        <f aca="true" t="shared" si="4" ref="G252:G259">E252*F252</f>
        <v>44400</v>
      </c>
    </row>
    <row r="253" spans="2:7" ht="41.25" customHeight="1" thickBot="1">
      <c r="B253" s="29"/>
      <c r="C253" s="55" t="s">
        <v>209</v>
      </c>
      <c r="D253" s="56"/>
      <c r="E253" s="30">
        <v>4</v>
      </c>
      <c r="F253" s="17">
        <v>3500</v>
      </c>
      <c r="G253" s="30">
        <f t="shared" si="4"/>
        <v>14000</v>
      </c>
    </row>
    <row r="254" spans="2:7" ht="12" thickBot="1">
      <c r="B254" s="18" t="s">
        <v>188</v>
      </c>
      <c r="C254" s="51" t="s">
        <v>189</v>
      </c>
      <c r="D254" s="50"/>
      <c r="E254" s="30">
        <v>4</v>
      </c>
      <c r="F254" s="17">
        <v>8500</v>
      </c>
      <c r="G254" s="30">
        <f t="shared" si="4"/>
        <v>34000</v>
      </c>
    </row>
    <row r="255" spans="2:7" ht="12" thickBot="1">
      <c r="B255" s="29"/>
      <c r="C255" s="51" t="s">
        <v>190</v>
      </c>
      <c r="D255" s="50"/>
      <c r="E255" s="30">
        <v>4</v>
      </c>
      <c r="F255" s="17">
        <v>3650</v>
      </c>
      <c r="G255" s="30">
        <f t="shared" si="4"/>
        <v>14600</v>
      </c>
    </row>
    <row r="256" spans="2:7" ht="12" thickBot="1">
      <c r="B256" s="25" t="s">
        <v>157</v>
      </c>
      <c r="C256" s="51"/>
      <c r="D256" s="50"/>
      <c r="E256" s="18">
        <v>4</v>
      </c>
      <c r="F256" s="17">
        <v>1275</v>
      </c>
      <c r="G256" s="30">
        <f t="shared" si="4"/>
        <v>5100</v>
      </c>
    </row>
    <row r="257" spans="2:7" ht="12" thickBot="1">
      <c r="B257" s="25" t="s">
        <v>57</v>
      </c>
      <c r="C257" s="51"/>
      <c r="D257" s="50"/>
      <c r="E257" s="18">
        <v>150</v>
      </c>
      <c r="F257" s="17">
        <v>127.5</v>
      </c>
      <c r="G257" s="30">
        <f t="shared" si="4"/>
        <v>19125</v>
      </c>
    </row>
    <row r="258" spans="2:7" ht="23.25" thickBot="1">
      <c r="B258" s="34" t="s">
        <v>166</v>
      </c>
      <c r="C258" s="51"/>
      <c r="D258" s="54"/>
      <c r="E258" s="35">
        <v>65</v>
      </c>
      <c r="F258" s="17">
        <v>390</v>
      </c>
      <c r="G258" s="30">
        <f t="shared" si="4"/>
        <v>25350</v>
      </c>
    </row>
    <row r="259" spans="2:7" ht="12" thickBot="1">
      <c r="B259" s="31" t="s">
        <v>158</v>
      </c>
      <c r="C259" s="51" t="s">
        <v>159</v>
      </c>
      <c r="D259" s="50"/>
      <c r="E259" s="19">
        <v>980</v>
      </c>
      <c r="F259" s="17">
        <v>11.5</v>
      </c>
      <c r="G259" s="30">
        <f t="shared" si="4"/>
        <v>11270</v>
      </c>
    </row>
    <row r="260" spans="2:7" ht="12" thickBot="1">
      <c r="B260" s="32" t="s">
        <v>160</v>
      </c>
      <c r="C260" s="51"/>
      <c r="D260" s="50"/>
      <c r="E260" s="33"/>
      <c r="F260" s="23"/>
      <c r="G260" s="23">
        <f>SUM(G248:G259)</f>
        <v>324745</v>
      </c>
    </row>
    <row r="263" ht="11.25">
      <c r="C263" s="1" t="s">
        <v>210</v>
      </c>
    </row>
    <row r="264" ht="12" thickBot="1"/>
    <row r="265" spans="2:7" ht="33" thickBot="1">
      <c r="B265" s="26" t="s">
        <v>151</v>
      </c>
      <c r="C265" s="52" t="s">
        <v>152</v>
      </c>
      <c r="D265" s="53"/>
      <c r="E265" s="27" t="s">
        <v>153</v>
      </c>
      <c r="F265" s="28" t="s">
        <v>154</v>
      </c>
      <c r="G265" s="28" t="s">
        <v>155</v>
      </c>
    </row>
    <row r="266" spans="2:7" ht="12" thickBot="1">
      <c r="B266" s="29" t="s">
        <v>156</v>
      </c>
      <c r="C266" s="51" t="s">
        <v>204</v>
      </c>
      <c r="D266" s="50"/>
      <c r="E266" s="16">
        <v>24</v>
      </c>
      <c r="F266" s="17">
        <v>10570</v>
      </c>
      <c r="G266" s="30">
        <f>E266*F266</f>
        <v>253680</v>
      </c>
    </row>
    <row r="267" spans="2:7" ht="12" thickBot="1">
      <c r="B267" s="29"/>
      <c r="C267" s="51" t="s">
        <v>181</v>
      </c>
      <c r="D267" s="50"/>
      <c r="E267" s="30">
        <v>24</v>
      </c>
      <c r="F267" s="17">
        <v>4500</v>
      </c>
      <c r="G267" s="30">
        <f>E267*F267</f>
        <v>108000</v>
      </c>
    </row>
    <row r="268" spans="2:7" ht="12" thickBot="1">
      <c r="B268" s="29" t="s">
        <v>211</v>
      </c>
      <c r="C268" s="51">
        <v>4000</v>
      </c>
      <c r="D268" s="50"/>
      <c r="E268" s="30">
        <v>4</v>
      </c>
      <c r="F268" s="17">
        <v>2500</v>
      </c>
      <c r="G268" s="30">
        <f aca="true" t="shared" si="5" ref="G268:G274">E268*F268</f>
        <v>10000</v>
      </c>
    </row>
    <row r="269" spans="2:7" ht="12" thickBot="1">
      <c r="B269" s="18" t="s">
        <v>188</v>
      </c>
      <c r="C269" s="51" t="s">
        <v>212</v>
      </c>
      <c r="D269" s="50"/>
      <c r="E269" s="30">
        <v>8</v>
      </c>
      <c r="F269" s="17">
        <v>8500</v>
      </c>
      <c r="G269" s="30">
        <f t="shared" si="5"/>
        <v>68000</v>
      </c>
    </row>
    <row r="270" spans="2:7" ht="12" thickBot="1">
      <c r="B270" s="29"/>
      <c r="C270" s="51" t="s">
        <v>213</v>
      </c>
      <c r="D270" s="50"/>
      <c r="E270" s="30">
        <v>8</v>
      </c>
      <c r="F270" s="17">
        <v>3650</v>
      </c>
      <c r="G270" s="30">
        <f t="shared" si="5"/>
        <v>29200</v>
      </c>
    </row>
    <row r="271" spans="2:7" ht="12" thickBot="1">
      <c r="B271" s="25" t="s">
        <v>157</v>
      </c>
      <c r="C271" s="51"/>
      <c r="D271" s="50"/>
      <c r="E271" s="18">
        <v>10</v>
      </c>
      <c r="F271" s="17">
        <v>1275</v>
      </c>
      <c r="G271" s="30">
        <f t="shared" si="5"/>
        <v>12750</v>
      </c>
    </row>
    <row r="272" spans="2:7" ht="12" thickBot="1">
      <c r="B272" s="25" t="s">
        <v>57</v>
      </c>
      <c r="C272" s="51"/>
      <c r="D272" s="50"/>
      <c r="E272" s="18">
        <v>130</v>
      </c>
      <c r="F272" s="17">
        <v>127.5</v>
      </c>
      <c r="G272" s="30">
        <f t="shared" si="5"/>
        <v>16575</v>
      </c>
    </row>
    <row r="273" spans="2:7" ht="23.25" thickBot="1">
      <c r="B273" s="34" t="s">
        <v>166</v>
      </c>
      <c r="C273" s="51"/>
      <c r="D273" s="54"/>
      <c r="E273" s="35">
        <v>135</v>
      </c>
      <c r="F273" s="17">
        <v>390</v>
      </c>
      <c r="G273" s="30">
        <f t="shared" si="5"/>
        <v>52650</v>
      </c>
    </row>
    <row r="274" spans="2:7" ht="12" thickBot="1">
      <c r="B274" s="31" t="s">
        <v>158</v>
      </c>
      <c r="C274" s="51" t="s">
        <v>159</v>
      </c>
      <c r="D274" s="50"/>
      <c r="E274" s="19">
        <v>1850</v>
      </c>
      <c r="F274" s="17">
        <v>11.5</v>
      </c>
      <c r="G274" s="30">
        <f t="shared" si="5"/>
        <v>21275</v>
      </c>
    </row>
    <row r="275" spans="2:7" ht="12" thickBot="1">
      <c r="B275" s="32" t="s">
        <v>160</v>
      </c>
      <c r="C275" s="51"/>
      <c r="D275" s="50"/>
      <c r="E275" s="33"/>
      <c r="F275" s="23"/>
      <c r="G275" s="23">
        <f>SUM(G266:G274)</f>
        <v>572130</v>
      </c>
    </row>
    <row r="278" ht="11.25">
      <c r="C278" s="1" t="s">
        <v>214</v>
      </c>
    </row>
    <row r="279" ht="12" thickBot="1"/>
    <row r="280" spans="2:7" ht="33" thickBot="1">
      <c r="B280" s="26" t="s">
        <v>151</v>
      </c>
      <c r="C280" s="52" t="s">
        <v>152</v>
      </c>
      <c r="D280" s="53"/>
      <c r="E280" s="27" t="s">
        <v>153</v>
      </c>
      <c r="F280" s="28" t="s">
        <v>154</v>
      </c>
      <c r="G280" s="28" t="s">
        <v>155</v>
      </c>
    </row>
    <row r="281" spans="2:11" ht="12" thickBot="1">
      <c r="B281" s="29" t="s">
        <v>215</v>
      </c>
      <c r="C281" s="51" t="s">
        <v>216</v>
      </c>
      <c r="D281" s="50"/>
      <c r="E281" s="30">
        <v>800</v>
      </c>
      <c r="F281" s="17">
        <v>700</v>
      </c>
      <c r="G281" s="30">
        <f>E281*F281</f>
        <v>560000</v>
      </c>
      <c r="I281" s="1">
        <v>0.018</v>
      </c>
      <c r="J281" s="1" t="e">
        <f>#REF!/#REF!</f>
        <v>#REF!</v>
      </c>
      <c r="K281" s="1" t="e">
        <f>#REF!*0.5</f>
        <v>#REF!</v>
      </c>
    </row>
    <row r="282" spans="2:11" ht="12" thickBot="1">
      <c r="B282" s="29" t="s">
        <v>217</v>
      </c>
      <c r="C282" s="51" t="s">
        <v>218</v>
      </c>
      <c r="D282" s="50"/>
      <c r="E282" s="30">
        <v>250</v>
      </c>
      <c r="F282" s="17">
        <v>695</v>
      </c>
      <c r="G282" s="30">
        <f>E282*F282</f>
        <v>173750</v>
      </c>
      <c r="I282" s="1">
        <v>0.018</v>
      </c>
      <c r="J282" s="1" t="e">
        <f>J281/I281</f>
        <v>#REF!</v>
      </c>
      <c r="K282" s="1" t="e">
        <f>J281*0.5</f>
        <v>#REF!</v>
      </c>
    </row>
    <row r="283" spans="2:10" ht="12" thickBot="1">
      <c r="B283" s="29" t="s">
        <v>219</v>
      </c>
      <c r="C283" s="51"/>
      <c r="D283" s="50"/>
      <c r="E283" s="30">
        <v>1050</v>
      </c>
      <c r="F283" s="17">
        <v>165</v>
      </c>
      <c r="G283" s="30">
        <f>E283*F283</f>
        <v>173250</v>
      </c>
      <c r="I283" s="1" t="e">
        <f>#REF!*I281</f>
        <v>#REF!</v>
      </c>
      <c r="J283" s="1" t="e">
        <f>J281*I283</f>
        <v>#REF!</v>
      </c>
    </row>
    <row r="284" spans="2:9" ht="12" thickBot="1">
      <c r="B284" s="18" t="s">
        <v>220</v>
      </c>
      <c r="C284" s="51"/>
      <c r="D284" s="50"/>
      <c r="E284" s="30">
        <v>525</v>
      </c>
      <c r="F284" s="17">
        <v>495</v>
      </c>
      <c r="G284" s="30">
        <f>E284*F284</f>
        <v>259875</v>
      </c>
      <c r="I284" s="1">
        <v>1250</v>
      </c>
    </row>
    <row r="285" spans="2:9" ht="12" thickBot="1">
      <c r="B285" s="32" t="s">
        <v>160</v>
      </c>
      <c r="C285" s="51"/>
      <c r="D285" s="50"/>
      <c r="E285" s="33"/>
      <c r="F285" s="23"/>
      <c r="G285" s="23">
        <f>SUM(G281:G284)</f>
        <v>1166875</v>
      </c>
      <c r="I285" s="1">
        <f>I284*6</f>
        <v>7500</v>
      </c>
    </row>
    <row r="287" ht="12" thickBot="1">
      <c r="I287" s="1">
        <v>2100</v>
      </c>
    </row>
    <row r="288" spans="2:9" ht="12" thickBot="1">
      <c r="B288" s="36"/>
      <c r="C288" s="37" t="s">
        <v>221</v>
      </c>
      <c r="D288" s="37"/>
      <c r="E288" s="37"/>
      <c r="F288" s="37"/>
      <c r="G288" s="38"/>
      <c r="I288" s="1">
        <v>3.7</v>
      </c>
    </row>
    <row r="289" spans="2:9" ht="12" thickBot="1">
      <c r="B289" s="39" t="s">
        <v>222</v>
      </c>
      <c r="C289" s="49"/>
      <c r="D289" s="50"/>
      <c r="E289" s="40" t="s">
        <v>223</v>
      </c>
      <c r="F289" s="41" t="s">
        <v>224</v>
      </c>
      <c r="G289" s="40" t="s">
        <v>225</v>
      </c>
      <c r="I289" s="1">
        <f>I287*I288</f>
        <v>7770</v>
      </c>
    </row>
    <row r="290" spans="2:7" ht="12" thickBot="1">
      <c r="B290" s="42" t="s">
        <v>226</v>
      </c>
      <c r="C290" s="49"/>
      <c r="D290" s="50"/>
      <c r="E290" s="43">
        <v>7000</v>
      </c>
      <c r="F290" s="44">
        <v>3.1</v>
      </c>
      <c r="G290" s="42">
        <f>E290*F290</f>
        <v>21700</v>
      </c>
    </row>
    <row r="291" spans="2:7" ht="12" thickBot="1">
      <c r="B291" s="42" t="s">
        <v>227</v>
      </c>
      <c r="C291" s="49"/>
      <c r="D291" s="50"/>
      <c r="E291" s="43">
        <v>18000</v>
      </c>
      <c r="F291" s="44">
        <v>3.05</v>
      </c>
      <c r="G291" s="42">
        <f>E291*F291</f>
        <v>54900</v>
      </c>
    </row>
    <row r="292" spans="2:7" ht="12" thickBot="1">
      <c r="B292" s="42" t="s">
        <v>228</v>
      </c>
      <c r="C292" s="49"/>
      <c r="D292" s="50"/>
      <c r="E292" s="43">
        <v>300</v>
      </c>
      <c r="F292" s="44">
        <v>40.05</v>
      </c>
      <c r="G292" s="42">
        <f>E292*F292</f>
        <v>12015</v>
      </c>
    </row>
    <row r="293" spans="2:7" ht="12" thickBot="1">
      <c r="B293" s="42" t="s">
        <v>229</v>
      </c>
      <c r="C293" s="49"/>
      <c r="D293" s="50"/>
      <c r="E293" s="43">
        <v>8000</v>
      </c>
      <c r="F293" s="44">
        <v>2.9</v>
      </c>
      <c r="G293" s="42">
        <f>E293*F293</f>
        <v>23200</v>
      </c>
    </row>
    <row r="294" spans="2:7" ht="12" thickBot="1">
      <c r="B294" s="23" t="s">
        <v>230</v>
      </c>
      <c r="C294" s="51"/>
      <c r="D294" s="50"/>
      <c r="E294" s="23">
        <v>2</v>
      </c>
      <c r="F294" s="23">
        <v>24265</v>
      </c>
      <c r="G294" s="23">
        <f>E294*F294</f>
        <v>48530</v>
      </c>
    </row>
    <row r="295" spans="2:7" ht="12" thickBot="1">
      <c r="B295" s="45"/>
      <c r="C295" s="46" t="s">
        <v>231</v>
      </c>
      <c r="D295" s="46"/>
      <c r="E295" s="46"/>
      <c r="F295" s="46"/>
      <c r="G295" s="43">
        <f>SUM(G290:G294)</f>
        <v>160345</v>
      </c>
    </row>
    <row r="298" ht="11.25">
      <c r="G298" s="1">
        <f>G85+G174+G193+G218+G240+G260+G275+G285+G295</f>
        <v>3725205</v>
      </c>
    </row>
    <row r="299" ht="11.25">
      <c r="G299" s="1">
        <f>G298-G285-G295</f>
        <v>2397985</v>
      </c>
    </row>
  </sheetData>
  <sheetProtection/>
  <mergeCells count="203">
    <mergeCell ref="B78:F78"/>
    <mergeCell ref="N78:R78"/>
    <mergeCell ref="Z78:AD78"/>
    <mergeCell ref="AL78:AP78"/>
    <mergeCell ref="CT78:CX78"/>
    <mergeCell ref="DF78:DJ78"/>
    <mergeCell ref="DR78:DV78"/>
    <mergeCell ref="ED78:EH78"/>
    <mergeCell ref="AX78:BB78"/>
    <mergeCell ref="BJ78:BN78"/>
    <mergeCell ref="BV78:BZ78"/>
    <mergeCell ref="CH78:CL78"/>
    <mergeCell ref="GX78:HB78"/>
    <mergeCell ref="HJ78:HN78"/>
    <mergeCell ref="HV78:HZ78"/>
    <mergeCell ref="EP78:ET78"/>
    <mergeCell ref="FB78:FF78"/>
    <mergeCell ref="FN78:FR78"/>
    <mergeCell ref="FZ78:GD78"/>
    <mergeCell ref="C82:D82"/>
    <mergeCell ref="J82:K82"/>
    <mergeCell ref="C83:D83"/>
    <mergeCell ref="J83:K83"/>
    <mergeCell ref="IH78:IL78"/>
    <mergeCell ref="C80:D80"/>
    <mergeCell ref="J80:K80"/>
    <mergeCell ref="C81:D81"/>
    <mergeCell ref="J81:K81"/>
    <mergeCell ref="GL78:GP78"/>
    <mergeCell ref="B87:G87"/>
    <mergeCell ref="I87:N87"/>
    <mergeCell ref="C88:D88"/>
    <mergeCell ref="J88:K88"/>
    <mergeCell ref="C84:D84"/>
    <mergeCell ref="J84:K84"/>
    <mergeCell ref="C85:D85"/>
    <mergeCell ref="J85:K85"/>
    <mergeCell ref="C91:D91"/>
    <mergeCell ref="J91:K91"/>
    <mergeCell ref="C92:D92"/>
    <mergeCell ref="J92:K92"/>
    <mergeCell ref="C89:D89"/>
    <mergeCell ref="J89:K89"/>
    <mergeCell ref="C90:D90"/>
    <mergeCell ref="J90:K90"/>
    <mergeCell ref="B96:G96"/>
    <mergeCell ref="I96:N96"/>
    <mergeCell ref="C97:D97"/>
    <mergeCell ref="J97:K97"/>
    <mergeCell ref="C93:D93"/>
    <mergeCell ref="J93:K93"/>
    <mergeCell ref="C94:D94"/>
    <mergeCell ref="J94:K94"/>
    <mergeCell ref="C100:D100"/>
    <mergeCell ref="J100:K100"/>
    <mergeCell ref="C101:D101"/>
    <mergeCell ref="J101:K101"/>
    <mergeCell ref="C98:D98"/>
    <mergeCell ref="J98:K98"/>
    <mergeCell ref="C99:D99"/>
    <mergeCell ref="J99:K99"/>
    <mergeCell ref="B105:G105"/>
    <mergeCell ref="I105:N105"/>
    <mergeCell ref="C106:D106"/>
    <mergeCell ref="J106:K106"/>
    <mergeCell ref="C102:D102"/>
    <mergeCell ref="J102:K102"/>
    <mergeCell ref="C103:D103"/>
    <mergeCell ref="J103:K103"/>
    <mergeCell ref="C109:D109"/>
    <mergeCell ref="J109:K109"/>
    <mergeCell ref="C110:D110"/>
    <mergeCell ref="J110:K110"/>
    <mergeCell ref="C107:D107"/>
    <mergeCell ref="J107:K107"/>
    <mergeCell ref="C108:D108"/>
    <mergeCell ref="J108:K108"/>
    <mergeCell ref="C113:D113"/>
    <mergeCell ref="J113:K113"/>
    <mergeCell ref="B116:G116"/>
    <mergeCell ref="I116:N116"/>
    <mergeCell ref="C111:D111"/>
    <mergeCell ref="J111:K111"/>
    <mergeCell ref="C112:D112"/>
    <mergeCell ref="J112:K112"/>
    <mergeCell ref="C119:D119"/>
    <mergeCell ref="J119:K119"/>
    <mergeCell ref="C120:D120"/>
    <mergeCell ref="J120:K120"/>
    <mergeCell ref="C117:D117"/>
    <mergeCell ref="J117:K117"/>
    <mergeCell ref="C118:D118"/>
    <mergeCell ref="J118:K118"/>
    <mergeCell ref="C124:D124"/>
    <mergeCell ref="J124:K124"/>
    <mergeCell ref="C125:D125"/>
    <mergeCell ref="J125:K125"/>
    <mergeCell ref="B122:G122"/>
    <mergeCell ref="I122:N122"/>
    <mergeCell ref="C123:D123"/>
    <mergeCell ref="J123:K123"/>
    <mergeCell ref="C168:D168"/>
    <mergeCell ref="C169:D169"/>
    <mergeCell ref="C170:D170"/>
    <mergeCell ref="C171:D171"/>
    <mergeCell ref="C126:D126"/>
    <mergeCell ref="J126:K126"/>
    <mergeCell ref="C127:D127"/>
    <mergeCell ref="J127:K127"/>
    <mergeCell ref="C179:D179"/>
    <mergeCell ref="C180:D180"/>
    <mergeCell ref="C181:D181"/>
    <mergeCell ref="C182:D182"/>
    <mergeCell ref="C172:D172"/>
    <mergeCell ref="C173:D173"/>
    <mergeCell ref="C174:D174"/>
    <mergeCell ref="C178:D178"/>
    <mergeCell ref="C187:D187"/>
    <mergeCell ref="C188:D188"/>
    <mergeCell ref="C189:D189"/>
    <mergeCell ref="C190:D190"/>
    <mergeCell ref="C183:D183"/>
    <mergeCell ref="C184:D184"/>
    <mergeCell ref="C185:D185"/>
    <mergeCell ref="C186:D186"/>
    <mergeCell ref="C200:D200"/>
    <mergeCell ref="C201:D201"/>
    <mergeCell ref="C202:D202"/>
    <mergeCell ref="C203:D203"/>
    <mergeCell ref="C191:D191"/>
    <mergeCell ref="C192:D192"/>
    <mergeCell ref="C193:D193"/>
    <mergeCell ref="C199:D199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216:D216"/>
    <mergeCell ref="C217:D217"/>
    <mergeCell ref="C218:D218"/>
    <mergeCell ref="C223:D223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50:D250"/>
    <mergeCell ref="C251:D251"/>
    <mergeCell ref="C252:D252"/>
    <mergeCell ref="C253:D253"/>
    <mergeCell ref="C240:D240"/>
    <mergeCell ref="C247:D247"/>
    <mergeCell ref="C248:D248"/>
    <mergeCell ref="C249:D249"/>
    <mergeCell ref="C258:D258"/>
    <mergeCell ref="C259:D259"/>
    <mergeCell ref="C260:D260"/>
    <mergeCell ref="C265:D265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74:D274"/>
    <mergeCell ref="C275:D275"/>
    <mergeCell ref="C280:D280"/>
    <mergeCell ref="C281:D281"/>
    <mergeCell ref="C293:D293"/>
    <mergeCell ref="C294:D294"/>
    <mergeCell ref="C289:D289"/>
    <mergeCell ref="C290:D290"/>
    <mergeCell ref="C291:D291"/>
    <mergeCell ref="C292:D29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dcterms:created xsi:type="dcterms:W3CDTF">2011-05-25T03:24:14Z</dcterms:created>
  <dcterms:modified xsi:type="dcterms:W3CDTF">2012-03-14T11:42:02Z</dcterms:modified>
  <cp:category/>
  <cp:version/>
  <cp:contentType/>
  <cp:contentStatus/>
</cp:coreProperties>
</file>